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st checker" sheetId="1" r:id="rId1"/>
    <sheet name="Invocation exposure" sheetId="2" r:id="rId2"/>
    <sheet name="Claim clock" sheetId="3" r:id="rId3"/>
    <sheet name="Checks" sheetId="4" r:id="rId4"/>
  </sheets>
  <calcPr calcId="124519" fullCalcOnLoad="1"/>
</workbook>
</file>

<file path=xl/sharedStrings.xml><?xml version="1.0" encoding="utf-8"?>
<sst xmlns="http://schemas.openxmlformats.org/spreadsheetml/2006/main" count="74" uniqueCount="64">
  <si>
    <t>Item</t>
  </si>
  <si>
    <t>Value</t>
  </si>
  <si>
    <t>Note</t>
  </si>
  <si>
    <t>Guarantee amount (Rs.)</t>
  </si>
  <si>
    <t>INPUT: yellow cells are the only inputs. Article worked example.</t>
  </si>
  <si>
    <t>Margin money rate</t>
  </si>
  <si>
    <t>INPUT: bank policy, not an RBI rate. Negotiate before signing.</t>
  </si>
  <si>
    <t>Commission rate per annum</t>
  </si>
  <si>
    <t>INPUT: bank policy, charged on the full sanctioned amount.</t>
  </si>
  <si>
    <t>Tenor (years)</t>
  </si>
  <si>
    <t>INPUT: validity period in years.</t>
  </si>
  <si>
    <t>GST rate on commission</t>
  </si>
  <si>
    <t>INPUT: 18 percent in the worked example.</t>
  </si>
  <si>
    <t>Margin money (Rs.)</t>
  </si>
  <si>
    <t>FORMULA: guarantee amount x margin rate.</t>
  </si>
  <si>
    <t>Commission (Rs.)</t>
  </si>
  <si>
    <t>FORMULA: amount x commission rate x tenor.</t>
  </si>
  <si>
    <t>GST on commission (Rs.)</t>
  </si>
  <si>
    <t>FORMULA: commission x GST rate.</t>
  </si>
  <si>
    <t>Total upfront cash out (Rs.)</t>
  </si>
  <si>
    <t>FORMULA: margin + commission + GST. Article figure: 6,54,500.</t>
  </si>
  <si>
    <t>Sunk cost if guarantee expires clean (Rs.)</t>
  </si>
  <si>
    <t>FORMULA: commission + GST. Margin is refundable on release.</t>
  </si>
  <si>
    <t>Margin refundable on clean expiry and release (Rs.)</t>
  </si>
  <si>
    <t>FORMULA: margin money, released only after beneficiary release.</t>
  </si>
  <si>
    <t>FORMULA: linked to Cost checker.</t>
  </si>
  <si>
    <t>Amount invoked by beneficiary (Rs.)</t>
  </si>
  <si>
    <t>INPUT: article example, 15 May 2027 invocation.</t>
  </si>
  <si>
    <t>Devolved fund based amount owed to bank (Rs.)</t>
  </si>
  <si>
    <t>FORMULA: bank pays invoked amount; you owe the bank the same.</t>
  </si>
  <si>
    <t>Uninvoked balance of guarantee (Rs.)</t>
  </si>
  <si>
    <t>FORMULA: guarantee amount minus invoked amount. Article: 7,00,000.</t>
  </si>
  <si>
    <t>Margin money held by bank (Rs.)</t>
  </si>
  <si>
    <t>FORMULA: linked to Cost checker margin money.</t>
  </si>
  <si>
    <t>Net cash if margin is applied to devolved amount (Rs.)</t>
  </si>
  <si>
    <t>ILLUSTRATION ONLY: whether margin is set off depends on your deed and counter-indemnity terms.</t>
  </si>
  <si>
    <t>Guarantee issue date</t>
  </si>
  <si>
    <t>INPUT: article example.</t>
  </si>
  <si>
    <t>Validity end date</t>
  </si>
  <si>
    <t>INPUT: last day of validity under the deed.</t>
  </si>
  <si>
    <t>Claim period end date</t>
  </si>
  <si>
    <t>INPUT: last day to lodge a claim under the deed.</t>
  </si>
  <si>
    <t>Invocation date</t>
  </si>
  <si>
    <t>INPUT: article example invocation.</t>
  </si>
  <si>
    <t>Validity length (days)</t>
  </si>
  <si>
    <t>FORMULA: validity end minus issue date.</t>
  </si>
  <si>
    <t>Claim window after validity (days)</t>
  </si>
  <si>
    <t>FORMULA: claim end minus validity end.</t>
  </si>
  <si>
    <t>Days from invocation to validity end</t>
  </si>
  <si>
    <t>FORMULA: validity end minus invocation date.</t>
  </si>
  <si>
    <t>Invocation inside validity? (TRUE/FALSE)</t>
  </si>
  <si>
    <t>FORMULA: TRUE means the invocation date falls inside validity.</t>
  </si>
  <si>
    <t>Check (article figure)</t>
  </si>
  <si>
    <t>Workbook value</t>
  </si>
  <si>
    <t>Expected</t>
  </si>
  <si>
    <t>Result</t>
  </si>
  <si>
    <t>Margin money</t>
  </si>
  <si>
    <t>Commission</t>
  </si>
  <si>
    <t>GST on commission</t>
  </si>
  <si>
    <t>Total upfront cash out</t>
  </si>
  <si>
    <t>Sunk cost on clean expiry</t>
  </si>
  <si>
    <t>Devolved amount on invocation</t>
  </si>
  <si>
    <t>Uninvoked balance</t>
  </si>
  <si>
    <t>Invocation inside validity</t>
  </si>
</sst>
</file>

<file path=xl/styles.xml><?xml version="1.0" encoding="utf-8"?>
<styleSheet xmlns="http://schemas.openxmlformats.org/spreadsheetml/2006/main">
  <numFmts count="3">
    <numFmt numFmtId="164" formatCode="#,##0"/>
    <numFmt numFmtId="165" formatCode="0.00%"/>
    <numFmt numFmtId="166" formatCode="yyyy-mm-dd"/>
  </numFmts>
  <fonts count="3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A1628"/>
        <bgColor indexed="64"/>
      </patternFill>
    </fill>
    <fill>
      <patternFill patternType="solid">
        <fgColor rgb="FFFFF2CC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164" fontId="0" fillId="3" borderId="1" xfId="0" applyNumberFormat="1" applyFill="1" applyBorder="1"/>
    <xf numFmtId="0" fontId="0" fillId="0" borderId="0" xfId="0" applyAlignment="1">
      <alignment vertical="top" wrapText="1"/>
    </xf>
    <xf numFmtId="165" fontId="0" fillId="3" borderId="1" xfId="0" applyNumberFormat="1" applyFill="1" applyBorder="1"/>
    <xf numFmtId="164" fontId="2" fillId="0" borderId="1" xfId="0" applyNumberFormat="1" applyFont="1" applyBorder="1"/>
    <xf numFmtId="166" fontId="0" fillId="3" borderId="1" xfId="0" applyNumberForma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tabSelected="1" workbookViewId="0"/>
  </sheetViews>
  <sheetFormatPr defaultRowHeight="15"/>
  <cols>
    <col min="1" max="1" width="42.7109375" customWidth="1"/>
    <col min="2" max="2" width="22.7109375" customWidth="1"/>
    <col min="3" max="3" width="60.710937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3">
        <v>2500000</v>
      </c>
      <c r="C2" s="4" t="s">
        <v>4</v>
      </c>
    </row>
    <row r="3" spans="1:3">
      <c r="A3" s="2" t="s">
        <v>5</v>
      </c>
      <c r="B3" s="5">
        <v>0.25</v>
      </c>
      <c r="C3" s="4" t="s">
        <v>6</v>
      </c>
    </row>
    <row r="4" spans="1:3">
      <c r="A4" s="2" t="s">
        <v>7</v>
      </c>
      <c r="B4" s="5">
        <v>0.01</v>
      </c>
      <c r="C4" s="4" t="s">
        <v>8</v>
      </c>
    </row>
    <row r="5" spans="1:3">
      <c r="A5" s="2" t="s">
        <v>9</v>
      </c>
      <c r="B5" s="3">
        <v>1</v>
      </c>
      <c r="C5" s="4" t="s">
        <v>10</v>
      </c>
    </row>
    <row r="6" spans="1:3">
      <c r="A6" s="2" t="s">
        <v>11</v>
      </c>
      <c r="B6" s="5">
        <v>0.18</v>
      </c>
      <c r="C6" s="4" t="s">
        <v>12</v>
      </c>
    </row>
    <row r="7" spans="1:3">
      <c r="A7" s="2" t="s">
        <v>13</v>
      </c>
      <c r="B7" s="6">
        <f>B2*B3</f>
        <v>0</v>
      </c>
      <c r="C7" s="4" t="s">
        <v>14</v>
      </c>
    </row>
    <row r="8" spans="1:3">
      <c r="A8" s="2" t="s">
        <v>15</v>
      </c>
      <c r="B8" s="6">
        <f>B2*B4*B5</f>
        <v>0</v>
      </c>
      <c r="C8" s="4" t="s">
        <v>16</v>
      </c>
    </row>
    <row r="9" spans="1:3">
      <c r="A9" s="2" t="s">
        <v>17</v>
      </c>
      <c r="B9" s="6">
        <f>B8*B6</f>
        <v>0</v>
      </c>
      <c r="C9" s="4" t="s">
        <v>18</v>
      </c>
    </row>
    <row r="10" spans="1:3">
      <c r="A10" s="2" t="s">
        <v>19</v>
      </c>
      <c r="B10" s="6">
        <f>B7+B8+B9</f>
        <v>0</v>
      </c>
      <c r="C10" s="4" t="s">
        <v>20</v>
      </c>
    </row>
    <row r="11" spans="1:3">
      <c r="A11" s="2" t="s">
        <v>21</v>
      </c>
      <c r="B11" s="6">
        <f>B8+B9</f>
        <v>0</v>
      </c>
      <c r="C11" s="4" t="s">
        <v>22</v>
      </c>
    </row>
    <row r="12" spans="1:3">
      <c r="A12" s="2" t="s">
        <v>23</v>
      </c>
      <c r="B12" s="6">
        <f>B7</f>
        <v>0</v>
      </c>
      <c r="C12" s="4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7"/>
  <sheetViews>
    <sheetView workbookViewId="0"/>
  </sheetViews>
  <sheetFormatPr defaultRowHeight="15"/>
  <cols>
    <col min="1" max="1" width="48.7109375" customWidth="1"/>
    <col min="2" max="2" width="22.7109375" customWidth="1"/>
    <col min="3" max="3" width="62.710937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6">
        <f>'Cost checker'!B2</f>
        <v>0</v>
      </c>
      <c r="C2" s="4" t="s">
        <v>25</v>
      </c>
    </row>
    <row r="3" spans="1:3">
      <c r="A3" s="2" t="s">
        <v>26</v>
      </c>
      <c r="B3" s="3">
        <v>1800000</v>
      </c>
      <c r="C3" s="4" t="s">
        <v>27</v>
      </c>
    </row>
    <row r="4" spans="1:3">
      <c r="A4" s="2" t="s">
        <v>28</v>
      </c>
      <c r="B4" s="6">
        <f>B3</f>
        <v>0</v>
      </c>
      <c r="C4" s="4" t="s">
        <v>29</v>
      </c>
    </row>
    <row r="5" spans="1:3">
      <c r="A5" s="2" t="s">
        <v>30</v>
      </c>
      <c r="B5" s="6">
        <f>B2-B3</f>
        <v>0</v>
      </c>
      <c r="C5" s="4" t="s">
        <v>31</v>
      </c>
    </row>
    <row r="6" spans="1:3">
      <c r="A6" s="2" t="s">
        <v>32</v>
      </c>
      <c r="B6" s="6">
        <f>'Cost checker'!B7</f>
        <v>0</v>
      </c>
      <c r="C6" s="4" t="s">
        <v>33</v>
      </c>
    </row>
    <row r="7" spans="1:3">
      <c r="A7" s="2" t="s">
        <v>34</v>
      </c>
      <c r="B7" s="6">
        <f>B4-B6</f>
        <v>0</v>
      </c>
      <c r="C7" s="4" t="s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FormatPr defaultRowHeight="15"/>
  <cols>
    <col min="1" max="1" width="44.7109375" customWidth="1"/>
    <col min="2" max="2" width="22.7109375" customWidth="1"/>
    <col min="3" max="3" width="62.710937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36</v>
      </c>
      <c r="B2" s="7">
        <v>46327</v>
      </c>
      <c r="C2" s="4" t="s">
        <v>37</v>
      </c>
    </row>
    <row r="3" spans="1:3">
      <c r="A3" s="2" t="s">
        <v>38</v>
      </c>
      <c r="B3" s="7">
        <v>46691</v>
      </c>
      <c r="C3" s="4" t="s">
        <v>39</v>
      </c>
    </row>
    <row r="4" spans="1:3">
      <c r="A4" s="2" t="s">
        <v>40</v>
      </c>
      <c r="B4" s="7">
        <v>47057</v>
      </c>
      <c r="C4" s="4" t="s">
        <v>41</v>
      </c>
    </row>
    <row r="5" spans="1:3">
      <c r="A5" s="2" t="s">
        <v>42</v>
      </c>
      <c r="B5" s="7">
        <v>46522</v>
      </c>
      <c r="C5" s="4" t="s">
        <v>43</v>
      </c>
    </row>
    <row r="6" spans="1:3">
      <c r="A6" s="2" t="s">
        <v>44</v>
      </c>
      <c r="B6" s="6">
        <f>B3-B2</f>
        <v>0</v>
      </c>
      <c r="C6" s="4" t="s">
        <v>45</v>
      </c>
    </row>
    <row r="7" spans="1:3">
      <c r="A7" s="2" t="s">
        <v>46</v>
      </c>
      <c r="B7" s="6">
        <f>B4-B3</f>
        <v>0</v>
      </c>
      <c r="C7" s="4" t="s">
        <v>47</v>
      </c>
    </row>
    <row r="8" spans="1:3">
      <c r="A8" s="2" t="s">
        <v>48</v>
      </c>
      <c r="B8" s="6">
        <f>B3-B5</f>
        <v>0</v>
      </c>
      <c r="C8" s="4" t="s">
        <v>49</v>
      </c>
    </row>
    <row r="9" spans="1:3">
      <c r="A9" s="2" t="s">
        <v>50</v>
      </c>
      <c r="B9" s="6">
        <f>AND(B5&gt;=B2,B5&lt;=B3)</f>
        <v>0</v>
      </c>
      <c r="C9" s="4" t="s">
        <v>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2"/>
  <sheetViews>
    <sheetView workbookViewId="0"/>
  </sheetViews>
  <sheetFormatPr defaultRowHeight="15"/>
  <cols>
    <col min="1" max="1" width="52.7109375" customWidth="1"/>
    <col min="2" max="3" width="22.7109375" customWidth="1"/>
    <col min="4" max="4" width="16.7109375" customWidth="1"/>
  </cols>
  <sheetData>
    <row r="1" spans="1:4">
      <c r="A1" s="1" t="s">
        <v>52</v>
      </c>
      <c r="B1" s="1" t="s">
        <v>53</v>
      </c>
      <c r="C1" s="1" t="s">
        <v>54</v>
      </c>
      <c r="D1" s="1" t="s">
        <v>55</v>
      </c>
    </row>
    <row r="2" spans="1:4">
      <c r="A2" s="2" t="s">
        <v>56</v>
      </c>
      <c r="B2" s="6">
        <f>'Cost checker'!B7</f>
        <v>0</v>
      </c>
      <c r="C2" s="2">
        <v>625000</v>
      </c>
      <c r="D2" s="2">
        <f>IF(B2=C2,"PASS","FAIL")</f>
        <v>0</v>
      </c>
    </row>
    <row r="3" spans="1:4">
      <c r="A3" s="2" t="s">
        <v>57</v>
      </c>
      <c r="B3" s="6">
        <f>'Cost checker'!B8</f>
        <v>0</v>
      </c>
      <c r="C3" s="2">
        <v>25000</v>
      </c>
      <c r="D3" s="2">
        <f>IF(B3=C3,"PASS","FAIL")</f>
        <v>0</v>
      </c>
    </row>
    <row r="4" spans="1:4">
      <c r="A4" s="2" t="s">
        <v>58</v>
      </c>
      <c r="B4" s="6">
        <f>'Cost checker'!B9</f>
        <v>0</v>
      </c>
      <c r="C4" s="2">
        <v>4500</v>
      </c>
      <c r="D4" s="2">
        <f>IF(B4=C4,"PASS","FAIL")</f>
        <v>0</v>
      </c>
    </row>
    <row r="5" spans="1:4">
      <c r="A5" s="2" t="s">
        <v>59</v>
      </c>
      <c r="B5" s="6">
        <f>'Cost checker'!B10</f>
        <v>0</v>
      </c>
      <c r="C5" s="2">
        <v>654500</v>
      </c>
      <c r="D5" s="2">
        <f>IF(B5=C5,"PASS","FAIL")</f>
        <v>0</v>
      </c>
    </row>
    <row r="6" spans="1:4">
      <c r="A6" s="2" t="s">
        <v>60</v>
      </c>
      <c r="B6" s="6">
        <f>'Cost checker'!B11</f>
        <v>0</v>
      </c>
      <c r="C6" s="2">
        <v>29500</v>
      </c>
      <c r="D6" s="2">
        <f>IF(B6=C6,"PASS","FAIL")</f>
        <v>0</v>
      </c>
    </row>
    <row r="7" spans="1:4">
      <c r="A7" s="2" t="s">
        <v>61</v>
      </c>
      <c r="B7" s="6">
        <f>'Invocation exposure'!B4</f>
        <v>0</v>
      </c>
      <c r="C7" s="2">
        <v>1800000</v>
      </c>
      <c r="D7" s="2">
        <f>IF(B7=C7,"PASS","FAIL")</f>
        <v>0</v>
      </c>
    </row>
    <row r="8" spans="1:4">
      <c r="A8" s="2" t="s">
        <v>62</v>
      </c>
      <c r="B8" s="6">
        <f>'Invocation exposure'!B5</f>
        <v>0</v>
      </c>
      <c r="C8" s="2">
        <v>700000</v>
      </c>
      <c r="D8" s="2">
        <f>IF(B8=C8,"PASS","FAIL")</f>
        <v>0</v>
      </c>
    </row>
    <row r="9" spans="1:4">
      <c r="A9" s="2" t="s">
        <v>44</v>
      </c>
      <c r="B9" s="6">
        <f>'Claim clock'!B6</f>
        <v>0</v>
      </c>
      <c r="C9" s="2">
        <v>364</v>
      </c>
      <c r="D9" s="2">
        <f>IF(B9=C9,"PASS","FAIL")</f>
        <v>0</v>
      </c>
    </row>
    <row r="10" spans="1:4">
      <c r="A10" s="2" t="s">
        <v>46</v>
      </c>
      <c r="B10" s="6">
        <f>'Claim clock'!B7</f>
        <v>0</v>
      </c>
      <c r="C10" s="2">
        <v>366</v>
      </c>
      <c r="D10" s="2">
        <f>IF(B10=C10,"PASS","FAIL")</f>
        <v>0</v>
      </c>
    </row>
    <row r="11" spans="1:4">
      <c r="A11" s="2" t="s">
        <v>48</v>
      </c>
      <c r="B11" s="6">
        <f>'Claim clock'!B8</f>
        <v>0</v>
      </c>
      <c r="C11" s="2">
        <v>169</v>
      </c>
      <c r="D11" s="2">
        <f>IF(B11=C11,"PASS","FAIL")</f>
        <v>0</v>
      </c>
    </row>
    <row r="12" spans="1:4">
      <c r="A12" s="2" t="s">
        <v>63</v>
      </c>
      <c r="B12" s="6">
        <f>'Claim clock'!B9</f>
        <v>0</v>
      </c>
      <c r="C12" s="2" t="b">
        <v>1</v>
      </c>
      <c r="D12" s="2">
        <f>IF(B12=C12,"PASS","FAIL")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Cost checker</vt:lpstr>
      <vt:lpstr>Invocation exposure</vt:lpstr>
      <vt:lpstr>Claim clock</vt:lpstr>
      <vt:lpstr>Checks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2026-10-24T11:27:05Z</dcterms:created>
  <dcterms:modified xsi:type="dcterms:W3CDTF">2026-10-24T11:27:05Z</dcterms:modified>
</cp:coreProperties>
</file>