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puts" sheetId="1" r:id="rId1"/>
    <sheet name="Officer Calculations" sheetId="2" r:id="rId2"/>
    <sheet name="Reconciliation &amp; Checks" sheetId="3" r:id="rId3"/>
  </sheets>
  <calcPr calcId="124519" fullCalcOnLoad="1"/>
</workbook>
</file>

<file path=xl/sharedStrings.xml><?xml version="1.0" encoding="utf-8"?>
<sst xmlns="http://schemas.openxmlformats.org/spreadsheetml/2006/main" count="67" uniqueCount="66">
  <si>
    <t>Bank statement self-audit: your inputs</t>
  </si>
  <si>
    <t>Yellow cells are inputs. Green cells on the next sheet are formulas. Do not type over a green cell.</t>
  </si>
  <si>
    <t>Use your last 6 statement months. Balances are average end-of-day balances for each month, in rupees.</t>
  </si>
  <si>
    <t>Input</t>
  </si>
  <si>
    <t>Your figure</t>
  </si>
  <si>
    <t>Net monthly income (Rs per month)</t>
  </si>
  <si>
    <t>Existing EMI 1, for example car loan (Rs per month)</t>
  </si>
  <si>
    <t>Existing EMI 2, for example personal loan (Rs per month)</t>
  </si>
  <si>
    <t>Other fixed monthly obligations: insurance, rent, card minimums (Rs)</t>
  </si>
  <si>
    <t>Proposed EMI for the new loan (Rs per month)</t>
  </si>
  <si>
    <t>Month 1 average end-of-day balance (Rs)</t>
  </si>
  <si>
    <t>Month 2 average end-of-day balance (Rs)</t>
  </si>
  <si>
    <t>Month 3 average end-of-day balance (Rs)</t>
  </si>
  <si>
    <t>Month 4 average end-of-day balance (Rs)</t>
  </si>
  <si>
    <t>Month 5 average end-of-day balance (Rs)</t>
  </si>
  <si>
    <t>Month 6, latest month, average end-of-day balance (Rs)</t>
  </si>
  <si>
    <t>Inward cheques deposited in 6 months (count)</t>
  </si>
  <si>
    <t>Inward cheque returns in 6 months (count)</t>
  </si>
  <si>
    <t>Outward cheques and NACH debits in 6 months (count)</t>
  </si>
  <si>
    <t>Outward returns, including EMI bounces, in 6 months (count)</t>
  </si>
  <si>
    <t>Returns of any kind in the last 3 months (count)</t>
  </si>
  <si>
    <t>Months since the most recent return</t>
  </si>
  <si>
    <t>Largest single cash deposit in 6 months (Rs)</t>
  </si>
  <si>
    <t>Cash note: banks report cash transactions above Rs.10 lakh to FIU-IND under the PMLA Rules. Keep proof for the largest deposit. Shipped example: Rs.3.2 lakh vehicle sale, deed held.</t>
  </si>
  <si>
    <t>Officer calculations: what the credit officer computes</t>
  </si>
  <si>
    <t>Every green cell is a formula linked to the Inputs sheet. Change yellow inputs only.</t>
  </si>
  <si>
    <t>ABB, FOIR and return tolerances are lender policy, not RBI rules. Readings below name the band they use.</t>
  </si>
  <si>
    <t>Officer computation</t>
  </si>
  <si>
    <t>Result</t>
  </si>
  <si>
    <t>How to read it</t>
  </si>
  <si>
    <t>Total existing monthly obligations (Rs)</t>
  </si>
  <si>
    <t>Every fixed debit the statement shows, not only what the application declares.</t>
  </si>
  <si>
    <t>Total obligations with the proposed EMI (Rs)</t>
  </si>
  <si>
    <t>The numerator of FOIR. Existing obligations plus the EMI you are asking for.</t>
  </si>
  <si>
    <t>FOIR: fixed obligations to income</t>
  </si>
  <si>
    <t>Most lenders work at 50 to 60 percent for salaried borrowers. RBI prescribes no FOIR cap.</t>
  </si>
  <si>
    <t>FOIR reading</t>
  </si>
  <si>
    <t>Shipped example: 58.8 percent. Inside the band, with no headroom.</t>
  </si>
  <si>
    <t>Average Bank Balance, 6 months (Rs)</t>
  </si>
  <si>
    <t>Average of monthly average end-of-day balances. Some lenders sample fixed dates instead. Method varies by bank.</t>
  </si>
  <si>
    <t>ABB cover on the proposed EMI (times)</t>
  </si>
  <si>
    <t>Common retail ask: ABB covers the proposed EMI at least 1 time. Business ABB programmes often ask 1.5 to 2 times.</t>
  </si>
  <si>
    <t>ABB cover reading</t>
  </si>
  <si>
    <t>Shipped example: 1.48 times on ABB of Rs.41,500 against a Rs.28,000 EMI.</t>
  </si>
  <si>
    <t>Inward return ratio (returns / cheques deposited)</t>
  </si>
  <si>
    <t>Cheques you deposited that bounced. Weaker evidence than your own returns. Small counts swing this ratio.</t>
  </si>
  <si>
    <t>Outward return ratio (returns / debits presented)</t>
  </si>
  <si>
    <t>Your own cheques and NACH debits that bounced, including EMI bounces. This weighs the most.</t>
  </si>
  <si>
    <t>Recent conduct reading</t>
  </si>
  <si>
    <t>Officers weight the last 3 to 6 months most. Older returns with a documented reason fade.</t>
  </si>
  <si>
    <t>One-lender illustration (NBFC policy ratios)</t>
  </si>
  <si>
    <t>Illustration only, from one lender credit policy. It is not an RBI rule and it does not bind your bank.</t>
  </si>
  <si>
    <t>Reconciliation and checks</t>
  </si>
  <si>
    <t>Every green cell is a formula. The shipped example must show PASS on every row.</t>
  </si>
  <si>
    <t>Checks re-derive the article worked example. Change the yellow inputs and the checks test your figures instead.</t>
  </si>
  <si>
    <t>Check</t>
  </si>
  <si>
    <t>Expected (example)</t>
  </si>
  <si>
    <t>Actual (formula)</t>
  </si>
  <si>
    <t>ABB equals Rs.41,500 in the shipped example</t>
  </si>
  <si>
    <t>Reconciliation: sum of 6 monthly balances divided by 6 equals ABB</t>
  </si>
  <si>
    <t>Existing obligations equal Rs.22,000 (14,500 + 7,500 + 0)</t>
  </si>
  <si>
    <t>Reconciliation: existing obligations + proposed EMI equals total obligations</t>
  </si>
  <si>
    <t>FOIR equals 58.8 percent (50,000 / 85,000)</t>
  </si>
  <si>
    <t>ABB cover equals 1.48 times (41,500 / 28,000)</t>
  </si>
  <si>
    <t>Inward return ratio equals 5.6 percent (1 of 18)</t>
  </si>
  <si>
    <t>No returns in the last 3 months in the shipped example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</si>
</sst>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1" fontId="0" fillId="3" borderId="1" xfId="0" applyNumberFormat="1" applyFill="1" applyBorder="1"/>
    <xf numFmtId="164" fontId="0" fillId="4" borderId="1" xfId="0" applyNumberFormat="1" applyFill="1" applyBorder="1"/>
    <xf numFmtId="0" fontId="4" fillId="0" borderId="0" xfId="0" applyFont="1" applyAlignment="1">
      <alignment vertical="center" wrapText="1"/>
    </xf>
    <xf numFmtId="165" fontId="0" fillId="4" borderId="1" xfId="0" applyNumberFormat="1" applyFill="1" applyBorder="1"/>
    <xf numFmtId="0" fontId="0" fillId="4" borderId="1" xfId="0" applyFill="1" applyBorder="1" applyAlignment="1">
      <alignment vertical="center" wrapText="1"/>
    </xf>
    <xf numFmtId="166" fontId="0" fillId="4" borderId="1" xfId="0" applyNumberFormat="1" applyFill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2">
      <c r="A1" s="1" t="s">
        <v>0</v>
      </c>
    </row>
    <row r="2" spans="1:2">
      <c r="A2" s="2" t="s">
        <v>1</v>
      </c>
    </row>
    <row r="3" spans="1:2">
      <c r="A3" s="2" t="s">
        <v>2</v>
      </c>
    </row>
    <row r="4" spans="1:2">
      <c r="A4" s="3" t="s">
        <v>3</v>
      </c>
      <c r="B4" s="3" t="s">
        <v>4</v>
      </c>
    </row>
    <row r="5" spans="1:2">
      <c r="A5" s="4" t="s">
        <v>5</v>
      </c>
      <c r="B5" s="5">
        <v>85000</v>
      </c>
    </row>
    <row r="6" spans="1:2">
      <c r="A6" s="4" t="s">
        <v>6</v>
      </c>
      <c r="B6" s="5">
        <v>14500</v>
      </c>
    </row>
    <row r="7" spans="1:2">
      <c r="A7" s="4" t="s">
        <v>7</v>
      </c>
      <c r="B7" s="5">
        <v>7500</v>
      </c>
    </row>
    <row r="8" spans="1:2">
      <c r="A8" s="4" t="s">
        <v>8</v>
      </c>
      <c r="B8" s="5">
        <v>0</v>
      </c>
    </row>
    <row r="9" spans="1:2">
      <c r="A9" s="4" t="s">
        <v>9</v>
      </c>
      <c r="B9" s="5">
        <v>28000</v>
      </c>
    </row>
    <row r="11" spans="1:2">
      <c r="A11" s="4" t="s">
        <v>10</v>
      </c>
      <c r="B11" s="5">
        <v>38500</v>
      </c>
    </row>
    <row r="12" spans="1:2">
      <c r="A12" s="4" t="s">
        <v>11</v>
      </c>
      <c r="B12" s="5">
        <v>40200</v>
      </c>
    </row>
    <row r="13" spans="1:2">
      <c r="A13" s="4" t="s">
        <v>12</v>
      </c>
      <c r="B13" s="5">
        <v>41800</v>
      </c>
    </row>
    <row r="14" spans="1:2">
      <c r="A14" s="4" t="s">
        <v>13</v>
      </c>
      <c r="B14" s="5">
        <v>42600</v>
      </c>
    </row>
    <row r="15" spans="1:2">
      <c r="A15" s="4" t="s">
        <v>14</v>
      </c>
      <c r="B15" s="5">
        <v>43900</v>
      </c>
    </row>
    <row r="16" spans="1:2">
      <c r="A16" s="4" t="s">
        <v>15</v>
      </c>
      <c r="B16" s="5">
        <v>42000</v>
      </c>
    </row>
    <row r="18" spans="1:2">
      <c r="A18" s="4" t="s">
        <v>16</v>
      </c>
      <c r="B18" s="6">
        <v>18</v>
      </c>
    </row>
    <row r="19" spans="1:2">
      <c r="A19" s="4" t="s">
        <v>17</v>
      </c>
      <c r="B19" s="6">
        <v>1</v>
      </c>
    </row>
    <row r="20" spans="1:2">
      <c r="A20" s="4" t="s">
        <v>18</v>
      </c>
      <c r="B20" s="6">
        <v>24</v>
      </c>
    </row>
    <row r="21" spans="1:2">
      <c r="A21" s="4" t="s">
        <v>19</v>
      </c>
      <c r="B21" s="6">
        <v>0</v>
      </c>
    </row>
    <row r="22" spans="1:2">
      <c r="A22" s="4" t="s">
        <v>20</v>
      </c>
      <c r="B22" s="6">
        <v>0</v>
      </c>
    </row>
    <row r="23" spans="1:2">
      <c r="A23" s="4" t="s">
        <v>21</v>
      </c>
      <c r="B23" s="6">
        <v>4</v>
      </c>
    </row>
    <row r="24" spans="1:2">
      <c r="A24" s="4" t="s">
        <v>22</v>
      </c>
      <c r="B24" s="5">
        <v>320000</v>
      </c>
    </row>
    <row r="26" spans="1:2">
      <c r="A26" s="2" t="s">
        <v>23</v>
      </c>
    </row>
  </sheetData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3">
      <c r="A1" s="1" t="s">
        <v>24</v>
      </c>
    </row>
    <row r="2" spans="1:3">
      <c r="A2" s="2" t="s">
        <v>25</v>
      </c>
    </row>
    <row r="3" spans="1:3">
      <c r="A3" s="2" t="s">
        <v>26</v>
      </c>
    </row>
    <row r="5" spans="1:3">
      <c r="A5" s="3" t="s">
        <v>27</v>
      </c>
      <c r="B5" s="3" t="s">
        <v>28</v>
      </c>
      <c r="C5" s="3" t="s">
        <v>29</v>
      </c>
    </row>
    <row r="6" spans="1:3" ht="30" customHeight="1">
      <c r="A6" s="4" t="s">
        <v>30</v>
      </c>
      <c r="B6" s="7">
        <f>SUM(Inputs!B6:B8)</f>
        <v>22000</v>
      </c>
      <c r="C6" s="8" t="s">
        <v>31</v>
      </c>
    </row>
    <row r="7" spans="1:3" ht="30" customHeight="1">
      <c r="A7" s="4" t="s">
        <v>32</v>
      </c>
      <c r="B7" s="7">
        <f>B6+Inputs!B9</f>
        <v>50000</v>
      </c>
      <c r="C7" s="8" t="s">
        <v>33</v>
      </c>
    </row>
    <row r="8" spans="1:3" ht="30" customHeight="1">
      <c r="A8" s="4" t="s">
        <v>34</v>
      </c>
      <c r="B8" s="9">
        <f>IF(Inputs!B5=0,0,B7/Inputs!B5)</f>
        <v>0.5882352941176471</v>
      </c>
      <c r="C8" s="8" t="s">
        <v>35</v>
      </c>
    </row>
    <row r="9" spans="1:3" ht="30" customHeight="1">
      <c r="A9" s="4" t="s">
        <v>36</v>
      </c>
      <c r="B9" s="10" t="str">
        <f>IF(B8&lt;=0.5,"Comfortable: at or below 50 percent",IF(B8&lt;=0.6,"Inside the typical 50 to 60 percent lender band","Above the typical band: expect a smaller loan, a longer tenor, or a decline"))</f>
        <v>Inside the typical 50 to 60 percent lender band</v>
      </c>
      <c r="C9" s="8" t="s">
        <v>37</v>
      </c>
    </row>
    <row r="10" spans="1:3" ht="30" customHeight="1">
      <c r="A10" s="4" t="s">
        <v>38</v>
      </c>
      <c r="B10" s="7">
        <f>AVERAGE(Inputs!B11:B16)</f>
        <v>41500</v>
      </c>
      <c r="C10" s="8" t="s">
        <v>39</v>
      </c>
    </row>
    <row r="11" spans="1:3" ht="30" customHeight="1">
      <c r="A11" s="4" t="s">
        <v>40</v>
      </c>
      <c r="B11" s="11">
        <f>IF(Inputs!B9=0,0,B10/Inputs!B9)</f>
        <v>1.4821428571428572</v>
      </c>
      <c r="C11" s="8" t="s">
        <v>41</v>
      </c>
    </row>
    <row r="12" spans="1:3" ht="30" customHeight="1">
      <c r="A12" s="4" t="s">
        <v>42</v>
      </c>
      <c r="B12" s="10" t="str">
        <f>IF(B11&gt;=1,"Covers the proposed EMI at least once: passes the common retail ask",IF(B11&gt;=0.5,"Below 1 time cover: a few product norms sit near 0.5 times. Most retail asks will fail.","Below 0.5 times: build balance for 90 days before applying"))</f>
        <v>Covers the proposed EMI at least once: passes the common retail ask</v>
      </c>
      <c r="C12" s="8" t="s">
        <v>43</v>
      </c>
    </row>
    <row r="13" spans="1:3" ht="30" customHeight="1">
      <c r="A13" s="4" t="s">
        <v>44</v>
      </c>
      <c r="B13" s="9">
        <f>IF(Inputs!B18=0,0,Inputs!B19/Inputs!B18)</f>
        <v>0.05555555555555555</v>
      </c>
      <c r="C13" s="8" t="s">
        <v>45</v>
      </c>
    </row>
    <row r="14" spans="1:3" ht="30" customHeight="1">
      <c r="A14" s="4" t="s">
        <v>46</v>
      </c>
      <c r="B14" s="9">
        <f>IF(Inputs!B20=0,0,Inputs!B21/Inputs!B20)</f>
        <v>0</v>
      </c>
      <c r="C14" s="8" t="s">
        <v>47</v>
      </c>
    </row>
    <row r="15" spans="1:3" ht="30" customHeight="1">
      <c r="A15" s="4" t="s">
        <v>48</v>
      </c>
      <c r="B15" s="10" t="str">
        <f>IF(Inputs!B22=0,"No returns in the last 3 months: recent conduct reads clean","Returns in the last 3 months: expect questions. Recent returns weigh the most.")</f>
        <v>No returns in the last 3 months: recent conduct reads clean</v>
      </c>
      <c r="C15" s="8" t="s">
        <v>49</v>
      </c>
    </row>
    <row r="16" spans="1:3" ht="30" customHeight="1">
      <c r="A16" s="4" t="s">
        <v>50</v>
      </c>
      <c r="B16" s="10" t="str">
        <f>IF(AND(B13&lt;0.03,B14&lt;0.1),"Inside one NBFC policy illustration: inward below 3 percent, outward below 10 percent","Outside one NBFC policy illustration (inward below 3 percent, outward below 10 percent). Your bank policy may differ.")</f>
        <v>Outside one NBFC policy illustration (inward below 3 percent, outward below 10 percent). Your bank policy may differ.</v>
      </c>
      <c r="C16" s="8" t="s">
        <v>51</v>
      </c>
    </row>
  </sheetData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58.7109375" customWidth="1"/>
    <col min="2" max="2" width="20.7109375" customWidth="1"/>
    <col min="3" max="3" width="52.7109375" customWidth="1"/>
    <col min="4" max="4" width="16.7109375" customWidth="1"/>
  </cols>
  <sheetData>
    <row r="1" spans="1:4">
      <c r="A1" s="1" t="s">
        <v>52</v>
      </c>
    </row>
    <row r="2" spans="1:4">
      <c r="A2" s="2" t="s">
        <v>53</v>
      </c>
    </row>
    <row r="3" spans="1:4">
      <c r="A3" s="2" t="s">
        <v>54</v>
      </c>
    </row>
    <row r="4" spans="1:4">
      <c r="A4" s="3" t="s">
        <v>55</v>
      </c>
      <c r="B4" s="3" t="s">
        <v>56</v>
      </c>
      <c r="C4" s="3" t="s">
        <v>57</v>
      </c>
      <c r="D4" s="3" t="s">
        <v>28</v>
      </c>
    </row>
    <row r="5" spans="1:4">
      <c r="A5" s="4" t="s">
        <v>58</v>
      </c>
      <c r="B5" s="12">
        <v>41500</v>
      </c>
      <c r="C5" s="7">
        <f>'Officer Calculations'!B10</f>
        <v>41500</v>
      </c>
      <c r="D5" s="10" t="str">
        <f>IF(ABS(C5-B5)&lt;0.01,"PASS","FAIL")</f>
        <v>PASS</v>
      </c>
    </row>
    <row r="6" spans="1:4">
      <c r="A6" s="4" t="s">
        <v>59</v>
      </c>
      <c r="B6" s="12">
        <v>41500</v>
      </c>
      <c r="C6" s="7">
        <f>SUM(Inputs!B11:B16)/6</f>
        <v>41500</v>
      </c>
      <c r="D6" s="10" t="str">
        <f>IF(ABS(C6-B6)&lt;0.01,"PASS","FAIL")</f>
        <v>PASS</v>
      </c>
    </row>
    <row r="7" spans="1:4">
      <c r="A7" s="4" t="s">
        <v>60</v>
      </c>
      <c r="B7" s="12">
        <v>22000</v>
      </c>
      <c r="C7" s="7">
        <f>'Officer Calculations'!B6</f>
        <v>22000</v>
      </c>
      <c r="D7" s="10" t="str">
        <f>IF(ABS(C7-B7)&lt;0.01,"PASS","FAIL")</f>
        <v>PASS</v>
      </c>
    </row>
    <row r="8" spans="1:4">
      <c r="A8" s="4" t="s">
        <v>61</v>
      </c>
      <c r="B8" s="12">
        <v>50000</v>
      </c>
      <c r="C8" s="7">
        <f>'Officer Calculations'!B6+Inputs!B9</f>
        <v>50000</v>
      </c>
      <c r="D8" s="10" t="str">
        <f>IF(ABS(C8-B8)&lt;0.01,"PASS","FAIL")</f>
        <v>PASS</v>
      </c>
    </row>
    <row r="9" spans="1:4">
      <c r="A9" s="4" t="s">
        <v>62</v>
      </c>
      <c r="B9" s="13">
        <v>0.588</v>
      </c>
      <c r="C9" s="9">
        <f>'Officer Calculations'!B8</f>
        <v>0.5882352941176471</v>
      </c>
      <c r="D9" s="10" t="str">
        <f>IF(ABS(C9-B9)&lt;0.001,"PASS","FAIL")</f>
        <v>PASS</v>
      </c>
    </row>
    <row r="10" spans="1:4">
      <c r="A10" s="4" t="s">
        <v>63</v>
      </c>
      <c r="B10" s="14">
        <v>1.48</v>
      </c>
      <c r="C10" s="11">
        <f>'Officer Calculations'!B11</f>
        <v>1.4821428571428572</v>
      </c>
      <c r="D10" s="10" t="str">
        <f>IF(ABS(C10-B10)&lt;0.005,"PASS","FAIL")</f>
        <v>PASS</v>
      </c>
    </row>
    <row r="11" spans="1:4">
      <c r="A11" s="4" t="s">
        <v>64</v>
      </c>
      <c r="B11" s="13">
        <v>0.056</v>
      </c>
      <c r="C11" s="9">
        <f>'Officer Calculations'!B13</f>
        <v>0.05555555555555555</v>
      </c>
      <c r="D11" s="10" t="str">
        <f>IF(ABS(C11-B11)&lt;0.001,"PASS","FAIL")</f>
        <v>PASS</v>
      </c>
    </row>
    <row r="12" spans="1:4">
      <c r="A12" s="4" t="s">
        <v>65</v>
      </c>
      <c r="B12" s="12">
        <v>0</v>
      </c>
      <c r="C12" s="7">
        <f>Inputs!B22</f>
        <v>0</v>
      </c>
      <c r="D12" s="10" t="str">
        <f>IF(ABS(C12-B12)&lt;0.01,"PASS","FAIL")</f>
        <v>PASS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Inputs</vt:lpstr>
      <vt:lpstr>Officer Calculations</vt:lpstr>
      <vt:lpstr>Reconciliation &amp; 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2026-10-03T11:41:28Z</dcterms:created>
  <dcterms:modified xsi:type="dcterms:W3CDTF">2026-10-03T11:41:28Z</dcterms:modified>
</cp:coreProperties>
</file>