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Budget" sheetId="1" state="visible" r:id="rId1"/>
    <sheet xmlns:r="http://schemas.openxmlformats.org/officeDocument/2006/relationships" name="Fund Flow" sheetId="2" state="visible" r:id="rId2"/>
    <sheet xmlns:r="http://schemas.openxmlformats.org/officeDocument/2006/relationships" name="Reconciliation" sheetId="3" state="visible" r:id="rId3"/>
    <sheet xmlns:r="http://schemas.openxmlformats.org/officeDocument/2006/relationships" name="Check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666666"/>
      <sz val="10"/>
    </font>
    <font>
      <b val="1"/>
      <sz val="11"/>
    </font>
  </fonts>
  <fills count="5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FFE699"/>
      </patternFill>
    </fill>
    <fill>
      <patternFill patternType="solid">
        <fgColor rgb="FFD9EAD3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3" fillId="4" borderId="0" pivotButton="0" quotePrefix="0" xfId="0"/>
    <xf numFmtId="0" fontId="3" fillId="0" borderId="0" pivotButton="0" quotePrefix="0" xfId="0"/>
    <xf numFmtId="0" fontId="0" fillId="4" borderId="0" applyAlignment="1" pivotButton="0" quotePrefix="0" xfId="0">
      <alignment vertical="top" wrapText="1"/>
    </xf>
    <xf numFmtId="0" fontId="0" fillId="0" borderId="1" pivotButton="0" quotePrefix="0" xfId="0"/>
    <xf numFmtId="0" fontId="0" fillId="3" borderId="1" pivotButton="0" quotePrefix="0" xfId="0"/>
    <xf numFmtId="0" fontId="3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7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12-month cash budget — receipts, payments, peak deficit (fictional sugar mill)</t>
        </is>
      </c>
    </row>
    <row r="2">
      <c r="A2" s="2" t="inlineStr">
        <is>
          <t>Overwrite the YELLOW cells with your numbers. Everything else recalculates.</t>
        </is>
      </c>
    </row>
    <row r="3">
      <c r="A3" s="2" t="inlineStr">
        <is>
          <t>All figures in ₹ lakh unless stated</t>
        </is>
      </c>
    </row>
    <row r="5">
      <c r="B5" s="3" t="inlineStr">
        <is>
          <t>Apr</t>
        </is>
      </c>
      <c r="C5" s="3" t="inlineStr">
        <is>
          <t>May</t>
        </is>
      </c>
      <c r="D5" s="3" t="inlineStr">
        <is>
          <t>Jun</t>
        </is>
      </c>
      <c r="E5" s="3" t="inlineStr">
        <is>
          <t>Jul</t>
        </is>
      </c>
      <c r="F5" s="3" t="inlineStr">
        <is>
          <t>Aug</t>
        </is>
      </c>
      <c r="G5" s="3" t="inlineStr">
        <is>
          <t>Sep</t>
        </is>
      </c>
      <c r="H5" s="3" t="inlineStr">
        <is>
          <t>Oct</t>
        </is>
      </c>
      <c r="I5" s="3" t="inlineStr">
        <is>
          <t>Nov</t>
        </is>
      </c>
      <c r="J5" s="3" t="inlineStr">
        <is>
          <t>Dec</t>
        </is>
      </c>
      <c r="K5" s="3" t="inlineStr">
        <is>
          <t>Jan</t>
        </is>
      </c>
      <c r="L5" s="3" t="inlineStr">
        <is>
          <t>Feb</t>
        </is>
      </c>
      <c r="M5" s="3" t="inlineStr">
        <is>
          <t>Mar</t>
        </is>
      </c>
      <c r="N5" s="3" t="inlineStr">
        <is>
          <t>Total</t>
        </is>
      </c>
    </row>
    <row r="6">
      <c r="A6" t="inlineStr">
        <is>
          <t>Opening balance</t>
        </is>
      </c>
      <c r="B6" s="4" t="n">
        <v>50</v>
      </c>
      <c r="C6" s="5">
        <f>B16</f>
        <v/>
      </c>
      <c r="D6" s="5">
        <f>C16</f>
        <v/>
      </c>
      <c r="E6" s="5">
        <f>D16</f>
        <v/>
      </c>
      <c r="F6" s="5">
        <f>E16</f>
        <v/>
      </c>
      <c r="G6" s="5">
        <f>F16</f>
        <v/>
      </c>
      <c r="H6" s="5">
        <f>G16</f>
        <v/>
      </c>
      <c r="I6" s="5">
        <f>H16</f>
        <v/>
      </c>
      <c r="J6" s="5">
        <f>I16</f>
        <v/>
      </c>
      <c r="K6" s="5">
        <f>J16</f>
        <v/>
      </c>
      <c r="L6" s="5">
        <f>K16</f>
        <v/>
      </c>
      <c r="M6" s="5">
        <f>L16</f>
        <v/>
      </c>
    </row>
    <row r="7">
      <c r="A7" t="inlineStr">
        <is>
          <t>Sugar sales</t>
        </is>
      </c>
      <c r="B7" s="4" t="n">
        <v>200</v>
      </c>
      <c r="C7" s="4" t="n">
        <v>250</v>
      </c>
      <c r="D7" s="4" t="n">
        <v>250</v>
      </c>
      <c r="E7" s="4" t="n">
        <v>220</v>
      </c>
      <c r="F7" s="4" t="n">
        <v>220</v>
      </c>
      <c r="G7" s="4" t="n">
        <v>210</v>
      </c>
      <c r="H7" s="4" t="n">
        <v>280</v>
      </c>
      <c r="I7" s="4" t="n">
        <v>300</v>
      </c>
      <c r="J7" s="4" t="n">
        <v>320</v>
      </c>
      <c r="K7" s="4" t="n">
        <v>350</v>
      </c>
      <c r="L7" s="4" t="n">
        <v>370</v>
      </c>
      <c r="M7" s="4" t="n">
        <v>380</v>
      </c>
      <c r="N7" s="6">
        <f>SUM(B7:M7)</f>
        <v/>
      </c>
    </row>
    <row r="8">
      <c r="A8" t="inlineStr">
        <is>
          <t>Other receipts</t>
        </is>
      </c>
      <c r="B8" s="4" t="n">
        <v>0</v>
      </c>
      <c r="C8" s="4" t="n">
        <v>0</v>
      </c>
      <c r="D8" s="4" t="n">
        <v>0</v>
      </c>
      <c r="E8" s="4" t="n">
        <v>0</v>
      </c>
      <c r="F8" s="4" t="n">
        <v>0</v>
      </c>
      <c r="G8" s="4" t="n">
        <v>0</v>
      </c>
      <c r="H8" s="4" t="n">
        <v>0</v>
      </c>
      <c r="I8" s="4" t="n">
        <v>0</v>
      </c>
      <c r="J8" s="4" t="n">
        <v>0</v>
      </c>
      <c r="K8" s="4" t="n">
        <v>0</v>
      </c>
      <c r="L8" s="4" t="n">
        <v>0</v>
      </c>
      <c r="M8" s="4" t="n">
        <v>0</v>
      </c>
      <c r="N8" s="6">
        <f>SUM(B8:M8)</f>
        <v/>
      </c>
    </row>
    <row r="9">
      <c r="A9" s="7" t="inlineStr">
        <is>
          <t>Total receipts</t>
        </is>
      </c>
      <c r="B9" s="6">
        <f>SUM(B7:B8)</f>
        <v/>
      </c>
      <c r="C9" s="6">
        <f>SUM(C7:C8)</f>
        <v/>
      </c>
      <c r="D9" s="6">
        <f>SUM(D7:D8)</f>
        <v/>
      </c>
      <c r="E9" s="6">
        <f>SUM(E7:E8)</f>
        <v/>
      </c>
      <c r="F9" s="6">
        <f>SUM(F7:F8)</f>
        <v/>
      </c>
      <c r="G9" s="6">
        <f>SUM(G7:G8)</f>
        <v/>
      </c>
      <c r="H9" s="6">
        <f>SUM(H7:H8)</f>
        <v/>
      </c>
      <c r="I9" s="6">
        <f>SUM(I7:I8)</f>
        <v/>
      </c>
      <c r="J9" s="6">
        <f>SUM(J7:J8)</f>
        <v/>
      </c>
      <c r="K9" s="6">
        <f>SUM(K7:K8)</f>
        <v/>
      </c>
      <c r="L9" s="6">
        <f>SUM(L7:L8)</f>
        <v/>
      </c>
      <c r="M9" s="6">
        <f>SUM(M7:M8)</f>
        <v/>
      </c>
      <c r="N9" s="6">
        <f>SUM(N7:N8)</f>
        <v/>
      </c>
    </row>
    <row r="10">
      <c r="A10" t="inlineStr">
        <is>
          <t>Cane payments</t>
        </is>
      </c>
      <c r="B10" s="4" t="n">
        <v>60</v>
      </c>
      <c r="C10" s="4" t="n">
        <v>70</v>
      </c>
      <c r="D10" s="4" t="n">
        <v>70</v>
      </c>
      <c r="E10" s="4" t="n">
        <v>80</v>
      </c>
      <c r="F10" s="4" t="n">
        <v>85</v>
      </c>
      <c r="G10" s="4" t="n">
        <v>85</v>
      </c>
      <c r="H10" s="4" t="n">
        <v>260</v>
      </c>
      <c r="I10" s="4" t="n">
        <v>280</v>
      </c>
      <c r="J10" s="4" t="n">
        <v>300</v>
      </c>
      <c r="K10" s="4" t="n">
        <v>60</v>
      </c>
      <c r="L10" s="4" t="n">
        <v>70</v>
      </c>
      <c r="M10" s="4" t="n">
        <v>70</v>
      </c>
      <c r="N10" s="6">
        <f>SUM(B10:M10)</f>
        <v/>
      </c>
    </row>
    <row r="11">
      <c r="A11" t="inlineStr">
        <is>
          <t>Crushing &amp; admin</t>
        </is>
      </c>
      <c r="B11" s="4" t="n">
        <v>90</v>
      </c>
      <c r="C11" s="4" t="n">
        <v>90</v>
      </c>
      <c r="D11" s="4" t="n">
        <v>90</v>
      </c>
      <c r="E11" s="4" t="n">
        <v>100</v>
      </c>
      <c r="F11" s="4" t="n">
        <v>100</v>
      </c>
      <c r="G11" s="4" t="n">
        <v>100</v>
      </c>
      <c r="H11" s="4" t="n">
        <v>110</v>
      </c>
      <c r="I11" s="4" t="n">
        <v>120</v>
      </c>
      <c r="J11" s="4" t="n">
        <v>130</v>
      </c>
      <c r="K11" s="4" t="n">
        <v>110</v>
      </c>
      <c r="L11" s="4" t="n">
        <v>110</v>
      </c>
      <c r="M11" s="4" t="n">
        <v>110</v>
      </c>
      <c r="N11" s="6">
        <f>SUM(B11:M11)</f>
        <v/>
      </c>
    </row>
    <row r="12">
      <c r="A12" t="inlineStr">
        <is>
          <t>Interest</t>
        </is>
      </c>
      <c r="B12" s="4" t="n">
        <v>20</v>
      </c>
      <c r="C12" s="4" t="n">
        <v>20</v>
      </c>
      <c r="D12" s="4" t="n">
        <v>20</v>
      </c>
      <c r="E12" s="4" t="n">
        <v>20</v>
      </c>
      <c r="F12" s="4" t="n">
        <v>20</v>
      </c>
      <c r="G12" s="4" t="n">
        <v>20</v>
      </c>
      <c r="H12" s="4" t="n">
        <v>20</v>
      </c>
      <c r="I12" s="4" t="n">
        <v>20</v>
      </c>
      <c r="J12" s="4" t="n">
        <v>20</v>
      </c>
      <c r="K12" s="4" t="n">
        <v>20</v>
      </c>
      <c r="L12" s="4" t="n">
        <v>20</v>
      </c>
      <c r="M12" s="4" t="n">
        <v>20</v>
      </c>
      <c r="N12" s="6">
        <f>SUM(B12:M12)</f>
        <v/>
      </c>
    </row>
    <row r="13">
      <c r="A13" t="inlineStr">
        <is>
          <t>Term loan repayment</t>
        </is>
      </c>
      <c r="B13" s="4" t="n">
        <v>30</v>
      </c>
      <c r="C13" s="4" t="n">
        <v>30</v>
      </c>
      <c r="D13" s="4" t="n">
        <v>30</v>
      </c>
      <c r="E13" s="4" t="n">
        <v>30</v>
      </c>
      <c r="F13" s="4" t="n">
        <v>30</v>
      </c>
      <c r="G13" s="4" t="n">
        <v>30</v>
      </c>
      <c r="H13" s="4" t="n">
        <v>30</v>
      </c>
      <c r="I13" s="4" t="n">
        <v>30</v>
      </c>
      <c r="J13" s="4" t="n">
        <v>30</v>
      </c>
      <c r="K13" s="4" t="n">
        <v>30</v>
      </c>
      <c r="L13" s="4" t="n">
        <v>30</v>
      </c>
      <c r="M13" s="4" t="n">
        <v>30</v>
      </c>
      <c r="N13" s="6">
        <f>SUM(B13:M13)</f>
        <v/>
      </c>
    </row>
    <row r="14">
      <c r="A14" s="7" t="inlineStr">
        <is>
          <t>Total payments</t>
        </is>
      </c>
      <c r="B14" s="6">
        <f>SUM(B10:B13)</f>
        <v/>
      </c>
      <c r="C14" s="6">
        <f>SUM(C10:C13)</f>
        <v/>
      </c>
      <c r="D14" s="6">
        <f>SUM(D10:D13)</f>
        <v/>
      </c>
      <c r="E14" s="6">
        <f>SUM(E10:E13)</f>
        <v/>
      </c>
      <c r="F14" s="6">
        <f>SUM(F10:F13)</f>
        <v/>
      </c>
      <c r="G14" s="6">
        <f>SUM(G10:G13)</f>
        <v/>
      </c>
      <c r="H14" s="6">
        <f>SUM(H10:H13)</f>
        <v/>
      </c>
      <c r="I14" s="6">
        <f>SUM(I10:I13)</f>
        <v/>
      </c>
      <c r="J14" s="6">
        <f>SUM(J10:J13)</f>
        <v/>
      </c>
      <c r="K14" s="6">
        <f>SUM(K10:K13)</f>
        <v/>
      </c>
      <c r="L14" s="6">
        <f>SUM(L10:L13)</f>
        <v/>
      </c>
      <c r="M14" s="6">
        <f>SUM(M10:M13)</f>
        <v/>
      </c>
      <c r="N14" s="6">
        <f>SUM(N10:N13)</f>
        <v/>
      </c>
    </row>
    <row r="15">
      <c r="A15" s="7" t="inlineStr">
        <is>
          <t>Net cash flow</t>
        </is>
      </c>
      <c r="B15" s="5">
        <f>B9-B14</f>
        <v/>
      </c>
      <c r="C15" s="5">
        <f>C9-C14</f>
        <v/>
      </c>
      <c r="D15" s="5">
        <f>D9-D14</f>
        <v/>
      </c>
      <c r="E15" s="5">
        <f>E9-E14</f>
        <v/>
      </c>
      <c r="F15" s="5">
        <f>F9-F14</f>
        <v/>
      </c>
      <c r="G15" s="5">
        <f>G9-G14</f>
        <v/>
      </c>
      <c r="H15" s="5">
        <f>H9-H14</f>
        <v/>
      </c>
      <c r="I15" s="5">
        <f>I9-I14</f>
        <v/>
      </c>
      <c r="J15" s="5">
        <f>J9-J14</f>
        <v/>
      </c>
      <c r="K15" s="5">
        <f>K9-K14</f>
        <v/>
      </c>
      <c r="L15" s="5">
        <f>L9-L14</f>
        <v/>
      </c>
      <c r="M15" s="5">
        <f>M9-M14</f>
        <v/>
      </c>
      <c r="N15" s="5">
        <f>N9-N14</f>
        <v/>
      </c>
    </row>
    <row r="16">
      <c r="A16" s="7" t="inlineStr">
        <is>
          <t>Closing balance</t>
        </is>
      </c>
      <c r="B16" s="6">
        <f>B6+B15</f>
        <v/>
      </c>
      <c r="C16" s="6">
        <f>C6+C15</f>
        <v/>
      </c>
      <c r="D16" s="6">
        <f>D6+D15</f>
        <v/>
      </c>
      <c r="E16" s="6">
        <f>E6+E15</f>
        <v/>
      </c>
      <c r="F16" s="6">
        <f>F6+F15</f>
        <v/>
      </c>
      <c r="G16" s="6">
        <f>G6+G15</f>
        <v/>
      </c>
      <c r="H16" s="6">
        <f>H6+H15</f>
        <v/>
      </c>
      <c r="I16" s="6">
        <f>I6+I15</f>
        <v/>
      </c>
      <c r="J16" s="6">
        <f>J6+J15</f>
        <v/>
      </c>
      <c r="K16" s="6">
        <f>K6+K15</f>
        <v/>
      </c>
      <c r="L16" s="6">
        <f>L6+L15</f>
        <v/>
      </c>
      <c r="M16" s="6">
        <f>M6+M15</f>
        <v/>
      </c>
      <c r="N16" s="6">
        <f>N6+N15</f>
        <v/>
      </c>
    </row>
    <row r="18">
      <c r="A18" s="7" t="inlineStr">
        <is>
          <t>Quarterly cross-check (must match the article)</t>
        </is>
      </c>
    </row>
    <row r="19">
      <c r="A19" t="inlineStr">
        <is>
          <t>Q1 receipts</t>
        </is>
      </c>
      <c r="B19" s="5">
        <f>SUM(B9:D9)</f>
        <v/>
      </c>
    </row>
    <row r="20">
      <c r="A20" t="inlineStr">
        <is>
          <t>Q1 payments</t>
        </is>
      </c>
      <c r="B20" s="5">
        <f>SUM(B14:D14)</f>
        <v/>
      </c>
    </row>
    <row r="21">
      <c r="A21" t="inlineStr">
        <is>
          <t>Q3 receipts</t>
        </is>
      </c>
      <c r="B21" s="5">
        <f>SUM(H9:J9)</f>
        <v/>
      </c>
    </row>
    <row r="22">
      <c r="A22" t="inlineStr">
        <is>
          <t>Q3 payments</t>
        </is>
      </c>
      <c r="B22" s="5">
        <f>SUM(H14:J14)</f>
        <v/>
      </c>
    </row>
    <row r="24">
      <c r="A24" s="7" t="inlineStr">
        <is>
          <t>Peak deficit (lowest closing balance)</t>
        </is>
      </c>
      <c r="B24" s="6">
        <f>MIN(B16:M16)</f>
        <v/>
      </c>
    </row>
    <row r="25">
      <c r="A25" t="inlineStr">
        <is>
          <t>Minimum cash balance to maintain</t>
        </is>
      </c>
      <c r="B25" s="4" t="n">
        <v>10</v>
      </c>
    </row>
    <row r="26">
      <c r="A26" s="7" t="inlineStr">
        <is>
          <t>Recommended working-capital limit</t>
        </is>
      </c>
      <c r="B26" s="6">
        <f>ROUNDUP(-MIN(0,B24)+B25,-1)</f>
        <v/>
      </c>
    </row>
    <row r="27">
      <c r="A27" t="inlineStr">
        <is>
          <t>How the officer reads it</t>
        </is>
      </c>
      <c r="B27" s="8">
        <f>IF(B24&lt;0,"Limit set to cover the peak deficit of "&amp;TEXT(-B24,"0")&amp;" lakh plus minimum balance","No deficit month: limit sized on other grounds")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44" customWidth="1" min="3" max="3"/>
    <col width="18" customWidth="1" min="4" max="4"/>
  </cols>
  <sheetData>
    <row r="1">
      <c r="A1" s="1" t="inlineStr">
        <is>
          <t>Fund flow statement — long-term sources vs uses (fictional sugar mill)</t>
        </is>
      </c>
    </row>
    <row r="2">
      <c r="A2" s="2" t="inlineStr">
        <is>
          <t>Overwrite the YELLOW cells with your numbers. Everything else recalculates.</t>
        </is>
      </c>
    </row>
    <row r="3">
      <c r="A3" s="2" t="inlineStr">
        <is>
          <t>All figures in ₹ lakh unless stated</t>
        </is>
      </c>
    </row>
    <row r="5">
      <c r="A5" s="7" t="inlineStr">
        <is>
          <t>SOURCES of long-term funds</t>
        </is>
      </c>
      <c r="C5" s="7" t="inlineStr">
        <is>
          <t>USES of long-term funds</t>
        </is>
      </c>
    </row>
    <row r="6">
      <c r="A6" s="9" t="inlineStr">
        <is>
          <t>Net profit after tax</t>
        </is>
      </c>
      <c r="B6" s="10" t="n">
        <v>120</v>
      </c>
      <c r="C6" s="9" t="inlineStr">
        <is>
          <t>Increase in fixed assets (capex)</t>
        </is>
      </c>
      <c r="D6" s="10" t="n">
        <v>280</v>
      </c>
    </row>
    <row r="7">
      <c r="A7" s="9" t="inlineStr">
        <is>
          <t>Depreciation (non-cash)</t>
        </is>
      </c>
      <c r="B7" s="10" t="n">
        <v>80</v>
      </c>
      <c r="C7" s="9" t="inlineStr">
        <is>
          <t>Term loan repayment</t>
        </is>
      </c>
      <c r="D7" s="10" t="n">
        <v>120</v>
      </c>
    </row>
    <row r="8">
      <c r="A8" s="9" t="inlineStr">
        <is>
          <t>Increase in capital</t>
        </is>
      </c>
      <c r="B8" s="10" t="n">
        <v>0</v>
      </c>
      <c r="C8" s="9" t="inlineStr">
        <is>
          <t>Dividends paid</t>
        </is>
      </c>
      <c r="D8" s="10" t="n">
        <v>0</v>
      </c>
    </row>
    <row r="9">
      <c r="A9" s="9" t="inlineStr">
        <is>
          <t>Term loans drawn</t>
        </is>
      </c>
      <c r="B9" s="10" t="n">
        <v>150</v>
      </c>
      <c r="C9" s="9" t="inlineStr">
        <is>
          <t>Other long-term uses</t>
        </is>
      </c>
      <c r="D9" s="10" t="n">
        <v>0</v>
      </c>
    </row>
    <row r="10">
      <c r="A10" s="9" t="inlineStr">
        <is>
          <t>Other long-term sources</t>
        </is>
      </c>
      <c r="B10" s="10" t="n">
        <v>0</v>
      </c>
    </row>
    <row r="11">
      <c r="A11" s="7" t="inlineStr">
        <is>
          <t>Total long-term sources</t>
        </is>
      </c>
      <c r="B11" s="6">
        <f>SUM(B6:B10)</f>
        <v/>
      </c>
      <c r="C11" s="7" t="inlineStr">
        <is>
          <t>Total long-term uses</t>
        </is>
      </c>
      <c r="D11" s="6">
        <f>SUM(D6:D9)</f>
        <v/>
      </c>
    </row>
    <row r="13">
      <c r="A13" s="7" t="inlineStr">
        <is>
          <t>Long-term surplus / (deficit)</t>
        </is>
      </c>
      <c r="B13" s="6">
        <f>B11-D11</f>
        <v/>
      </c>
      <c r="C13" s="11">
        <f>IF(B13&gt;=0,"SURPLUS: long-term sources cover long-term uses","DEFICIT: short-term funds used for long-term uses — diversion flag")</f>
        <v/>
      </c>
    </row>
    <row r="15">
      <c r="A15" s="7" t="inlineStr">
        <is>
          <t>Short-term section (working-capital gap)</t>
        </is>
      </c>
    </row>
    <row r="16">
      <c r="A16" t="inlineStr">
        <is>
          <t>Increase in current assets (other than cash)</t>
        </is>
      </c>
      <c r="B16" s="4" t="n">
        <v>60</v>
      </c>
    </row>
    <row r="17">
      <c r="A17" t="inlineStr">
        <is>
          <t>Decrease in current assets (other than cash)</t>
        </is>
      </c>
      <c r="B17" s="4" t="n">
        <v>0</v>
      </c>
    </row>
    <row r="18">
      <c r="A18" t="inlineStr">
        <is>
          <t>Increase in current liabilities (other than bank borrowings)</t>
        </is>
      </c>
      <c r="B18" s="4" t="n">
        <v>40</v>
      </c>
    </row>
    <row r="19">
      <c r="A19" t="inlineStr">
        <is>
          <t>Decrease in current liabilities (other than bank borrowings)</t>
        </is>
      </c>
      <c r="B19" s="4" t="n">
        <v>0</v>
      </c>
    </row>
    <row r="20">
      <c r="A20" s="7" t="inlineStr">
        <is>
          <t>Working-capital gap change</t>
        </is>
      </c>
      <c r="B20" s="6">
        <f>B16-B17-B18+B19</f>
        <v/>
      </c>
    </row>
    <row r="21">
      <c r="A21" s="7" t="inlineStr">
        <is>
          <t>Net surplus / (deficit) after working capital</t>
        </is>
      </c>
      <c r="B21" s="6">
        <f>B13-B20</f>
        <v/>
      </c>
      <c r="C21" s="5">
        <f>IF(B21&gt;=0,"Net surplus","Net deficit: bank borrowings bridge the gap")</f>
        <v/>
      </c>
    </row>
    <row r="22">
      <c r="A22" s="7" t="inlineStr">
        <is>
          <t>Increase in bank borrowings (balances the statement)</t>
        </is>
      </c>
      <c r="B22" s="6">
        <f>-MIN(0,B21)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52" customWidth="1" min="1" max="1"/>
    <col width="20" customWidth="1" min="2" max="2"/>
    <col width="60" customWidth="1" min="3" max="3"/>
  </cols>
  <sheetData>
    <row r="1">
      <c r="A1" s="1" t="inlineStr">
        <is>
          <t>Reconciliation checks — the officer's three rules</t>
        </is>
      </c>
    </row>
    <row r="2">
      <c r="A2" s="2" t="inlineStr">
        <is>
          <t>Yellow cells: copy from your projected financials. Green cells: formulas.</t>
        </is>
      </c>
    </row>
    <row r="4">
      <c r="A4" s="7" t="inlineStr">
        <is>
          <t>Rule 1: bank borrowings in the projected balance sheet = cash-budget deficit</t>
        </is>
      </c>
    </row>
    <row r="5">
      <c r="A5" t="inlineStr">
        <is>
          <t>Outstanding bank borrowings in projected balance sheet</t>
        </is>
      </c>
      <c r="B5" s="4" t="n">
        <v>380</v>
      </c>
    </row>
    <row r="6">
      <c r="A6" t="inlineStr">
        <is>
          <t>Peak deficit from the cash budget (auto)</t>
        </is>
      </c>
      <c r="B6" s="5">
        <f>-MIN(0,'Cash Budget'!B24)</f>
        <v/>
      </c>
      <c r="C6" s="11">
        <f>IF(ABS(B5-B6)&lt;=1,"PASS: borrowings tally with the cash-budget deficit","FAIL: the two documents disagree — one of them was typed independently")</f>
        <v/>
      </c>
    </row>
    <row r="8">
      <c r="A8" s="7" t="inlineStr">
        <is>
          <t>Rule 2: cash-budget payments tally with projected P&amp;L expenses</t>
        </is>
      </c>
    </row>
    <row r="9">
      <c r="A9" t="inlineStr">
        <is>
          <t>Total operating expenses in projected P&amp;L (excl. depreciation)</t>
        </is>
      </c>
      <c r="B9" s="4" t="n">
        <v>2990</v>
      </c>
    </row>
    <row r="10">
      <c r="A10" t="inlineStr">
        <is>
          <t>Cash-budget operating payments, excl. term-loan repayment (auto)</t>
        </is>
      </c>
      <c r="B10" s="5">
        <f>'Cash Budget'!N14-'Cash Budget'!N13</f>
        <v/>
      </c>
      <c r="C10" s="11">
        <f>IF(ABS(B9-B10)&lt;=1,"PASS: cash budget tallies with the projected P&amp;L","FAIL: payments do not match P&amp;L expenses")</f>
        <v/>
      </c>
    </row>
    <row r="12">
      <c r="A12" s="7" t="inlineStr">
        <is>
          <t>Rule 3: fund flow reconciles opening and closing balance sheets</t>
        </is>
      </c>
    </row>
    <row r="13">
      <c r="A13" t="inlineStr">
        <is>
          <t>Change in net working capital per balance sheets</t>
        </is>
      </c>
      <c r="B13" s="4" t="n">
        <v>20</v>
      </c>
    </row>
    <row r="14">
      <c r="A14" t="inlineStr">
        <is>
          <t>Working-capital gap change per fund flow (auto)</t>
        </is>
      </c>
      <c r="B14" s="5">
        <f>'Fund Flow'!B20</f>
        <v/>
      </c>
      <c r="C14" s="11">
        <f>IF(ABS(B13-B14)&lt;=1,"PASS: fund flow reconciles the balance sheets","FAIL: sources/uses do not foot to the balance-sheet movement")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52" customWidth="1" min="1" max="1"/>
    <col width="56" customWidth="1" min="2" max="2"/>
  </cols>
  <sheetData>
    <row r="1">
      <c r="A1" s="1" t="inlineStr">
        <is>
          <t>Overall checks — all must read PASS before submission</t>
        </is>
      </c>
    </row>
    <row r="3">
      <c r="A3" s="7" t="inlineStr">
        <is>
          <t>Cash budget: peak deficit computed</t>
        </is>
      </c>
      <c r="B3" s="11">
        <f>IF('Cash Budget'!B26&gt;0,"PASS: limit Rs."&amp;'Cash Budget'!B26&amp;" lakh","FAIL: no limit computed")</f>
        <v/>
      </c>
    </row>
    <row r="4">
      <c r="A4" s="7" t="inlineStr">
        <is>
          <t>Fund flow: long-term position computed</t>
        </is>
      </c>
      <c r="B4" s="11">
        <f>IF(ISNUMBER('Fund Flow'!B13),"PASS: long-term "&amp;IF('Fund Flow'!B13&gt;=0,"surplus","deficit")&amp;" Rs."&amp;ABS('Fund Flow'!B13)&amp;" lakh","FAIL")</f>
        <v/>
      </c>
    </row>
    <row r="5">
      <c r="A5" s="7" t="inlineStr">
        <is>
          <t>Rule 1: borrowings = cash-budget deficit</t>
        </is>
      </c>
      <c r="B5" s="11">
        <f>Reconciliation!C6</f>
        <v/>
      </c>
    </row>
    <row r="6">
      <c r="A6" s="7" t="inlineStr">
        <is>
          <t>Rule 2: payments tally with P&amp;L</t>
        </is>
      </c>
      <c r="B6" s="11">
        <f>Reconciliation!C10</f>
        <v/>
      </c>
    </row>
    <row r="7">
      <c r="A7" s="7" t="inlineStr">
        <is>
          <t>Rule 3: fund flow reconciles balance sheets</t>
        </is>
      </c>
      <c r="B7" s="11">
        <f>Reconciliation!C14</f>
        <v/>
      </c>
    </row>
    <row r="9">
      <c r="A9" s="7" t="inlineStr">
        <is>
          <t>Overall</t>
        </is>
      </c>
      <c r="B9" s="11">
        <f>IF(AND(ISNUMBER(SEARCH("PASS",B3)),ISNUMBER(SEARCH("PASS",B4)),ISNUMBER(SEARCH("PASS",B5)),ISNUMBER(SEARCH("PASS",B6)),ISNUMBER(SEARCH("PASS",B7))),"ALL CHECKS PASS — file ready","Fix the failing checks above")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2026-09-28T11:28:58+00:00Z</dcterms:created>
  <dcterms:modified xmlns:dcterms="http://purl.org/dc/terms/" xmlns:xsi="http://www.w3.org/2001/XMLSchema-instance" xsi:type="dcterms:W3CDTF">2026-09-28T11:28:58+00:00Z</dcterms:modified>
</cp:coreProperties>
</file>