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ge Tracker" sheetId="1" r:id="rId1"/>
    <sheet name="Ratio Gates" sheetId="2" r:id="rId2"/>
    <sheet name="Checks" sheetId="3" r:id="rId3"/>
    <sheet name="How to use" sheetId="4" r:id="rId4"/>
  </sheets>
  <calcPr calcId="124519" fullCalcOnLoad="1"/>
</workbook>
</file>

<file path=xl/sharedStrings.xml><?xml version="1.0" encoding="utf-8"?>
<sst xmlns="http://schemas.openxmlformats.org/spreadsheetml/2006/main" count="85" uniqueCount="85">
  <si>
    <t>Credit appraisal stage tracker: one live file</t>
  </si>
  <si>
    <t>Yellow cells are inputs: 1 means done, 0 means pending, plus the stage dates. Example: Aaroh Auto Components, Kanpur; working capital Rs 120 lakh plus term loan Rs 80 lakh.</t>
  </si>
  <si>
    <t>Stage</t>
  </si>
  <si>
    <t>Done? (1/0)</t>
  </si>
  <si>
    <t>Started</t>
  </si>
  <si>
    <t>Days open</t>
  </si>
  <si>
    <t>What clears this stage</t>
  </si>
  <si>
    <t>1. Application logged (WC Rs 120 lakh + term loan Rs 80 lakh)</t>
  </si>
  <si>
    <t>2026-10-01</t>
  </si>
  <si>
    <t>File number and officer assigned; both facilities in one file</t>
  </si>
  <si>
    <t>2. Documents and KYC collected</t>
  </si>
  <si>
    <t>2026-10-02</t>
  </si>
  <si>
    <t>2025 KYC Directions identification complete; constitution papers on file</t>
  </si>
  <si>
    <t>3. Pre-sanction visit recorded</t>
  </si>
  <si>
    <t>2026-10-05</t>
  </si>
  <si>
    <t>Visit note matches papers: lines running, stock broadly as stated</t>
  </si>
  <si>
    <t>4. Bureau and defaulter checks cleared</t>
  </si>
  <si>
    <t>2026-10-06</t>
  </si>
  <si>
    <t>Credit Information Report read; wilful-defaulter screen clear</t>
  </si>
  <si>
    <t>5. Title clearance and valuation received</t>
  </si>
  <si>
    <t>2026-10-08</t>
  </si>
  <si>
    <t>Panel advocate title chain clean; panel valuer report supports margin</t>
  </si>
  <si>
    <t>6. CMA data and ratios prepared</t>
  </si>
  <si>
    <t>2026-10-09</t>
  </si>
  <si>
    <t>Current ratio and DSCR tested on the Ratio Gates sheet</t>
  </si>
  <si>
    <t>7. CAM proposal and risk rating written</t>
  </si>
  <si>
    <t>2026-10-12</t>
  </si>
  <si>
    <t>Independent bank appraisal recorded; rating drives sanction level</t>
  </si>
  <si>
    <t>8. Sanction approved</t>
  </si>
  <si>
    <t>2026-10-14</t>
  </si>
  <si>
    <t>Regional committee sanction; terms in the sanction letter</t>
  </si>
  <si>
    <t>9. Documentation executed</t>
  </si>
  <si>
    <t>2026-10-15</t>
  </si>
  <si>
    <t>Agreements, security and charge filings complete</t>
  </si>
  <si>
    <t>10. Disbursement released</t>
  </si>
  <si>
    <t>Staged against invoices and sanction conditions</t>
  </si>
  <si>
    <t>11. Monitoring cycle running</t>
  </si>
  <si>
    <t>Stock statements, conduct review, stock audit calendar</t>
  </si>
  <si>
    <t>12. Annual review and renewal</t>
  </si>
  <si>
    <t>Fresh financials; SMA to NPA classification watch</t>
  </si>
  <si>
    <t>Stages complete (of 12)</t>
  </si>
  <si>
    <t>File completion</t>
  </si>
  <si>
    <t>File state</t>
  </si>
  <si>
    <t>Ratio gates on the same Aaroh file (Rs lakh, bank-policy comfort lines, not RBI thresholds)</t>
  </si>
  <si>
    <t>Yellow cells are inputs. Green cells are formulas. Current ratio comfort line 1.33 and DSCR reading follow common bank policy; your sanction letter governs your file.</t>
  </si>
  <si>
    <t>Working capital check</t>
  </si>
  <si>
    <t>Projected current assets (Rs lakh)</t>
  </si>
  <si>
    <t>Projected current liabilities (Rs lakh)</t>
  </si>
  <si>
    <t>Current ratio</t>
  </si>
  <si>
    <t>Reading</t>
  </si>
  <si>
    <t>Term loan serviceability (annual debt service Rs 22 lakh)</t>
  </si>
  <si>
    <t>Year 1 cash available for debt service (Rs lakh)</t>
  </si>
  <si>
    <t>Year 2 cash available (Rs lakh)</t>
  </si>
  <si>
    <t>Year 3 cash available (Rs lakh)</t>
  </si>
  <si>
    <t>Year 4 cash available (Rs lakh)</t>
  </si>
  <si>
    <t>Year 5 cash available (Rs lakh)</t>
  </si>
  <si>
    <t>Annual debt service (Rs lakh)</t>
  </si>
  <si>
    <t>Cash flow</t>
  </si>
  <si>
    <t>DSCR</t>
  </si>
  <si>
    <t>Average DSCR (5 years)</t>
  </si>
  <si>
    <t>Lowest-year DSCR</t>
  </si>
  <si>
    <t>First-year action</t>
  </si>
  <si>
    <t>Article example: year 1 at 1.18 triggers a repayment-shape conversation, not a refusal.</t>
  </si>
  <si>
    <t>Reconciliation checks: all must read PASS</t>
  </si>
  <si>
    <t>Every result here is a formula over the other sheets. If one reads CHECK, fix the input, not the formula.</t>
  </si>
  <si>
    <t>Check</t>
  </si>
  <si>
    <t>Result</t>
  </si>
  <si>
    <t>Why it matters</t>
  </si>
  <si>
    <t>Current ratio recomputes to 1.33 on 240 over 180</t>
  </si>
  <si>
    <t>Ties the workbook to the article worked example.</t>
  </si>
  <si>
    <t>Average DSCR recomputes to about 1.52</t>
  </si>
  <si>
    <t>Five-year cover on the term loan, as stated in the article.</t>
  </si>
  <si>
    <t>Lowest-year DSCR is year 1 at about 1.18</t>
  </si>
  <si>
    <t>The flagged dip the proposal must answer.</t>
  </si>
  <si>
    <t>Stage count ties: complete plus pending equals 12</t>
  </si>
  <si>
    <t>No stage lost between sheets.</t>
  </si>
  <si>
    <t>Proposal stays below the Rs 5 crore CRILC line (Rs 200 lakh)</t>
  </si>
  <si>
    <t>Worked example runs the standard branch route, as the article states.</t>
  </si>
  <si>
    <t>How to use this workbook</t>
  </si>
  <si>
    <t>Built for the CrediLens guide: Credit Appraisal Process in Banks, Step by Step (2026-10-07). Worked example: Aaroh Auto Components, Rs 200 lakh proposal.</t>
  </si>
  <si>
    <t>1. Stage Tracker: mark each stage 1 as it clears and note the start date. Days open shows where your file is sleeping.</t>
  </si>
  <si>
    <t>2. Ratio Gates: replace the yellow inputs with your projected figures. Current ratio and DSCR move by formula only.</t>
  </si>
  <si>
    <t>3. The 1.33 current ratio and the DSCR readings are bank-policy comfort lines, not RBI thresholds. Your sanction letter governs your file.</t>
  </si>
  <si>
    <t>4. Checks: all five must read PASS. Ratio tie-outs, stage count and the CRILC size line for this example.</t>
  </si>
  <si>
    <t>5. KYC, credit-report use, wilful-defaulter screening and classification are RBI rules. Visits, panels, formats and cut-offs are bank policy.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</si>
</sst>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5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44444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EA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2" borderId="1" xfId="0" applyFill="1" applyBorder="1" applyAlignment="1">
      <alignment vertical="center" wrapText="1"/>
    </xf>
    <xf numFmtId="1" fontId="0" fillId="3" borderId="1" xfId="0" applyNumberFormat="1" applyFill="1" applyBorder="1"/>
    <xf numFmtId="0" fontId="0" fillId="3" borderId="1" xfId="0" applyFill="1" applyBorder="1" applyAlignment="1">
      <alignment vertical="center" wrapText="1"/>
    </xf>
    <xf numFmtId="1" fontId="0" fillId="4" borderId="1" xfId="0" applyNumberFormat="1" applyFill="1" applyBorder="1"/>
    <xf numFmtId="0" fontId="4" fillId="0" borderId="0" xfId="0" applyFont="1" applyAlignment="1">
      <alignment vertical="center" wrapText="1"/>
    </xf>
    <xf numFmtId="164" fontId="0" fillId="4" borderId="1" xfId="0" applyNumberFormat="1" applyFill="1" applyBorder="1"/>
    <xf numFmtId="0" fontId="0" fillId="4" borderId="1" xfId="0" applyFill="1" applyBorder="1" applyAlignment="1">
      <alignment vertical="center" wrapText="1"/>
    </xf>
    <xf numFmtId="164" fontId="0" fillId="3" borderId="1" xfId="0" applyNumberFormat="1" applyFill="1" applyBorder="1"/>
    <xf numFmtId="165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/>
  </sheetViews>
  <sheetFormatPr defaultRowHeight="15"/>
  <cols>
    <col min="1" max="1" width="46.7109375" customWidth="1"/>
    <col min="2" max="2" width="14.7109375" customWidth="1"/>
    <col min="3" max="4" width="16.7109375" customWidth="1"/>
    <col min="5" max="5" width="52.7109375" customWidth="1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4" t="s">
        <v>7</v>
      </c>
      <c r="B5" s="5">
        <v>1</v>
      </c>
      <c r="C5" s="6" t="s">
        <v>8</v>
      </c>
      <c r="D5" s="7">
        <f>IF(C5="","",IF(B5=1,TODAY()-DATEVALUE(C5),TODAY()-DATEVALUE(C5)))</f>
        <v>0</v>
      </c>
      <c r="E5" s="8" t="s">
        <v>9</v>
      </c>
    </row>
    <row r="6" spans="1:5">
      <c r="A6" s="4" t="s">
        <v>10</v>
      </c>
      <c r="B6" s="5">
        <v>1</v>
      </c>
      <c r="C6" s="6" t="s">
        <v>11</v>
      </c>
      <c r="D6" s="7">
        <f>IF(C6="","",IF(B6=1,TODAY()-DATEVALUE(C6),TODAY()-DATEVALUE(C6)))</f>
        <v>0</v>
      </c>
      <c r="E6" s="8" t="s">
        <v>12</v>
      </c>
    </row>
    <row r="7" spans="1:5">
      <c r="A7" s="4" t="s">
        <v>13</v>
      </c>
      <c r="B7" s="5">
        <v>1</v>
      </c>
      <c r="C7" s="6" t="s">
        <v>14</v>
      </c>
      <c r="D7" s="7">
        <f>IF(C7="","",IF(B7=1,TODAY()-DATEVALUE(C7),TODAY()-DATEVALUE(C7)))</f>
        <v>0</v>
      </c>
      <c r="E7" s="8" t="s">
        <v>15</v>
      </c>
    </row>
    <row r="8" spans="1:5">
      <c r="A8" s="4" t="s">
        <v>16</v>
      </c>
      <c r="B8" s="5">
        <v>1</v>
      </c>
      <c r="C8" s="6" t="s">
        <v>17</v>
      </c>
      <c r="D8" s="7">
        <f>IF(C8="","",IF(B8=1,TODAY()-DATEVALUE(C8),TODAY()-DATEVALUE(C8)))</f>
        <v>0</v>
      </c>
      <c r="E8" s="8" t="s">
        <v>18</v>
      </c>
    </row>
    <row r="9" spans="1:5">
      <c r="A9" s="4" t="s">
        <v>19</v>
      </c>
      <c r="B9" s="5">
        <v>1</v>
      </c>
      <c r="C9" s="6" t="s">
        <v>20</v>
      </c>
      <c r="D9" s="7">
        <f>IF(C9="","",IF(B9=1,TODAY()-DATEVALUE(C9),TODAY()-DATEVALUE(C9)))</f>
        <v>0</v>
      </c>
      <c r="E9" s="8" t="s">
        <v>21</v>
      </c>
    </row>
    <row r="10" spans="1:5">
      <c r="A10" s="4" t="s">
        <v>22</v>
      </c>
      <c r="B10" s="5">
        <v>1</v>
      </c>
      <c r="C10" s="6" t="s">
        <v>23</v>
      </c>
      <c r="D10" s="7">
        <f>IF(C10="","",IF(B10=1,TODAY()-DATEVALUE(C10),TODAY()-DATEVALUE(C10)))</f>
        <v>0</v>
      </c>
      <c r="E10" s="8" t="s">
        <v>24</v>
      </c>
    </row>
    <row r="11" spans="1:5">
      <c r="A11" s="4" t="s">
        <v>25</v>
      </c>
      <c r="B11" s="5">
        <v>1</v>
      </c>
      <c r="C11" s="6" t="s">
        <v>26</v>
      </c>
      <c r="D11" s="7">
        <f>IF(C11="","",IF(B11=1,TODAY()-DATEVALUE(C11),TODAY()-DATEVALUE(C11)))</f>
        <v>0</v>
      </c>
      <c r="E11" s="8" t="s">
        <v>27</v>
      </c>
    </row>
    <row r="12" spans="1:5">
      <c r="A12" s="4" t="s">
        <v>28</v>
      </c>
      <c r="B12" s="5">
        <v>1</v>
      </c>
      <c r="C12" s="6" t="s">
        <v>29</v>
      </c>
      <c r="D12" s="7">
        <f>IF(C12="","",IF(B12=1,TODAY()-DATEVALUE(C12),TODAY()-DATEVALUE(C12)))</f>
        <v>0</v>
      </c>
      <c r="E12" s="8" t="s">
        <v>30</v>
      </c>
    </row>
    <row r="13" spans="1:5">
      <c r="A13" s="4" t="s">
        <v>31</v>
      </c>
      <c r="B13" s="5">
        <v>0</v>
      </c>
      <c r="C13" s="6" t="s">
        <v>32</v>
      </c>
      <c r="D13" s="7">
        <f>IF(C13="","",IF(B13=1,TODAY()-DATEVALUE(C13),TODAY()-DATEVALUE(C13)))</f>
        <v>0</v>
      </c>
      <c r="E13" s="8" t="s">
        <v>33</v>
      </c>
    </row>
    <row r="14" spans="1:5">
      <c r="A14" s="4" t="s">
        <v>34</v>
      </c>
      <c r="B14" s="5">
        <v>0</v>
      </c>
      <c r="D14" s="7">
        <f>IF(C14="","",IF(B14=1,TODAY()-DATEVALUE(C14),TODAY()-DATEVALUE(C14)))</f>
        <v>0</v>
      </c>
      <c r="E14" s="8" t="s">
        <v>35</v>
      </c>
    </row>
    <row r="15" spans="1:5">
      <c r="A15" s="4" t="s">
        <v>36</v>
      </c>
      <c r="B15" s="5">
        <v>0</v>
      </c>
      <c r="D15" s="7">
        <f>IF(C15="","",IF(B15=1,TODAY()-DATEVALUE(C15),TODAY()-DATEVALUE(C15)))</f>
        <v>0</v>
      </c>
      <c r="E15" s="8" t="s">
        <v>37</v>
      </c>
    </row>
    <row r="16" spans="1:5">
      <c r="A16" s="4" t="s">
        <v>38</v>
      </c>
      <c r="B16" s="5">
        <v>0</v>
      </c>
      <c r="D16" s="7">
        <f>IF(C16="","",IF(B16=1,TODAY()-DATEVALUE(C16),TODAY()-DATEVALUE(C16)))</f>
        <v>0</v>
      </c>
      <c r="E16" s="8" t="s">
        <v>39</v>
      </c>
    </row>
    <row r="18" spans="1:2">
      <c r="A18" s="4" t="s">
        <v>40</v>
      </c>
      <c r="B18" s="7">
        <f>SUM(B5:B16)</f>
        <v>0</v>
      </c>
    </row>
    <row r="19" spans="1:2">
      <c r="A19" s="4" t="s">
        <v>41</v>
      </c>
      <c r="B19" s="9">
        <f>B18/12</f>
        <v>0</v>
      </c>
    </row>
    <row r="20" spans="1:2">
      <c r="A20" s="4" t="s">
        <v>42</v>
      </c>
      <c r="B20" s="10">
        <f>IF(B19&gt;=1,"Ready for disbursement steps","In appraisal")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sheetFormatPr defaultRowHeight="15"/>
  <cols>
    <col min="1" max="1" width="52.7109375" customWidth="1"/>
    <col min="2" max="3" width="16.7109375" customWidth="1"/>
    <col min="4" max="4" width="48.7109375" customWidth="1"/>
  </cols>
  <sheetData>
    <row r="1" spans="1:3">
      <c r="A1" s="1" t="s">
        <v>43</v>
      </c>
    </row>
    <row r="2" spans="1:3">
      <c r="A2" s="2" t="s">
        <v>44</v>
      </c>
    </row>
    <row r="4" spans="1:3">
      <c r="A4" s="3" t="s">
        <v>45</v>
      </c>
    </row>
    <row r="5" spans="1:3">
      <c r="A5" s="4" t="s">
        <v>46</v>
      </c>
      <c r="B5" s="11">
        <v>240</v>
      </c>
    </row>
    <row r="6" spans="1:3">
      <c r="A6" s="4" t="s">
        <v>47</v>
      </c>
      <c r="B6" s="11">
        <v>180</v>
      </c>
    </row>
    <row r="7" spans="1:3">
      <c r="A7" s="4" t="s">
        <v>48</v>
      </c>
      <c r="B7" s="12">
        <f>B5/B6</f>
        <v>0</v>
      </c>
    </row>
    <row r="8" spans="1:3">
      <c r="A8" s="4" t="s">
        <v>49</v>
      </c>
      <c r="B8" s="10">
        <f>IF(B7&gt;=1.33,"At comfort line","Below 1.33 comfort line")</f>
        <v>0</v>
      </c>
    </row>
    <row r="10" spans="1:3">
      <c r="A10" s="3" t="s">
        <v>50</v>
      </c>
      <c r="B10" s="3" t="s">
        <v>57</v>
      </c>
      <c r="C10" s="3" t="s">
        <v>58</v>
      </c>
    </row>
    <row r="11" spans="1:3">
      <c r="A11" s="4" t="s">
        <v>51</v>
      </c>
      <c r="B11" s="11">
        <v>26</v>
      </c>
      <c r="C11" s="12">
        <f>B11/B16</f>
        <v>0</v>
      </c>
    </row>
    <row r="12" spans="1:3">
      <c r="A12" s="4" t="s">
        <v>52</v>
      </c>
      <c r="B12" s="11">
        <v>34</v>
      </c>
      <c r="C12" s="12">
        <f>B12/B16</f>
        <v>0</v>
      </c>
    </row>
    <row r="13" spans="1:3">
      <c r="A13" s="4" t="s">
        <v>53</v>
      </c>
      <c r="B13" s="11">
        <v>36</v>
      </c>
      <c r="C13" s="12">
        <f>B13/B16</f>
        <v>0</v>
      </c>
    </row>
    <row r="14" spans="1:3">
      <c r="A14" s="4" t="s">
        <v>54</v>
      </c>
      <c r="B14" s="11">
        <v>38</v>
      </c>
      <c r="C14" s="12">
        <f>B14/B16</f>
        <v>0</v>
      </c>
    </row>
    <row r="15" spans="1:3">
      <c r="A15" s="4" t="s">
        <v>55</v>
      </c>
      <c r="B15" s="11">
        <v>37</v>
      </c>
      <c r="C15" s="12">
        <f>B15/B16</f>
        <v>0</v>
      </c>
    </row>
    <row r="16" spans="1:3">
      <c r="A16" s="4" t="s">
        <v>56</v>
      </c>
      <c r="B16" s="11">
        <v>22</v>
      </c>
    </row>
    <row r="17" spans="1:4">
      <c r="A17" s="4" t="s">
        <v>59</v>
      </c>
      <c r="B17" s="12">
        <f>AVERAGE(C11:C15)</f>
        <v>0</v>
      </c>
    </row>
    <row r="18" spans="1:4">
      <c r="A18" s="4" t="s">
        <v>60</v>
      </c>
      <c r="B18" s="12">
        <f>MIN(C11:C15)</f>
        <v>0</v>
      </c>
    </row>
    <row r="19" spans="1:4">
      <c r="A19" s="4" t="s">
        <v>61</v>
      </c>
      <c r="B19" s="10">
        <f>IF(B18&lt;1.25,"Shape tenor or moratorium","Tenor reads clean")</f>
        <v>0</v>
      </c>
      <c r="D19" s="8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defaultRowHeight="15"/>
  <cols>
    <col min="1" max="1" width="58.7109375" customWidth="1"/>
    <col min="2" max="2" width="14.7109375" customWidth="1"/>
    <col min="3" max="3" width="50.7109375" customWidth="1"/>
  </cols>
  <sheetData>
    <row r="1" spans="1:3">
      <c r="A1" s="1" t="s">
        <v>63</v>
      </c>
    </row>
    <row r="2" spans="1:3">
      <c r="A2" s="2" t="s">
        <v>64</v>
      </c>
    </row>
    <row r="4" spans="1:3">
      <c r="A4" s="3" t="s">
        <v>65</v>
      </c>
      <c r="B4" s="3" t="s">
        <v>66</v>
      </c>
      <c r="C4" s="3" t="s">
        <v>67</v>
      </c>
    </row>
    <row r="5" spans="1:3">
      <c r="A5" s="4" t="s">
        <v>68</v>
      </c>
      <c r="B5" s="10" t="str">
        <f>IF(ABS('Ratio Gates'!B7-1.33)&lt;0.01,"PASS","CHECK")</f>
        <v>PASS</v>
      </c>
      <c r="C5" s="8" t="s">
        <v>69</v>
      </c>
    </row>
    <row r="6" spans="1:3">
      <c r="A6" s="4" t="s">
        <v>70</v>
      </c>
      <c r="B6" s="10" t="str">
        <f>IF(ABS('Ratio Gates'!B17-1.52)&lt;0.05,"PASS","CHECK")</f>
        <v>PASS</v>
      </c>
      <c r="C6" s="8" t="s">
        <v>71</v>
      </c>
    </row>
    <row r="7" spans="1:3">
      <c r="A7" s="4" t="s">
        <v>72</v>
      </c>
      <c r="B7" s="10" t="str">
        <f>IF(ABS('Ratio Gates'!B18-1.18)&lt;0.05,"PASS","CHECK")</f>
        <v>PASS</v>
      </c>
      <c r="C7" s="8" t="s">
        <v>73</v>
      </c>
    </row>
    <row r="8" spans="1:3">
      <c r="A8" s="4" t="s">
        <v>74</v>
      </c>
      <c r="B8" s="10" t="str">
        <f>IF('Stage Tracker'!B18+COUNTIF('Stage Tracker'!B5:B16,0)=12,"PASS","CHECK")</f>
        <v>PASS</v>
      </c>
      <c r="C8" s="8" t="s">
        <v>75</v>
      </c>
    </row>
    <row r="9" spans="1:3">
      <c r="A9" s="4" t="s">
        <v>76</v>
      </c>
      <c r="B9" s="10" t="str">
        <f>IF((120+80)&lt;500,"PASS","CHECK")</f>
        <v>PASS</v>
      </c>
      <c r="C9" s="8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sheetFormatPr defaultRowHeight="15"/>
  <cols>
    <col min="1" max="1" width="105.7109375" customWidth="1"/>
  </cols>
  <sheetData>
    <row r="1" spans="1:1">
      <c r="A1" s="1" t="s">
        <v>78</v>
      </c>
    </row>
    <row r="2" spans="1:1">
      <c r="A2" s="2" t="s">
        <v>79</v>
      </c>
    </row>
    <row r="4" spans="1:1">
      <c r="A4" s="8" t="s">
        <v>80</v>
      </c>
    </row>
    <row r="5" spans="1:1">
      <c r="A5" s="8" t="s">
        <v>81</v>
      </c>
    </row>
    <row r="6" spans="1:1">
      <c r="A6" s="8" t="s">
        <v>82</v>
      </c>
    </row>
    <row r="7" spans="1:1">
      <c r="A7" s="8" t="s">
        <v>83</v>
      </c>
    </row>
    <row r="8" spans="1:1">
      <c r="A8" s="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Stage Tracker</vt:lpstr>
      <vt:lpstr>Ratio Gates</vt:lpstr>
      <vt:lpstr>Checks</vt:lpstr>
      <vt:lpstr>How to use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2026-10-07T11:31:04Z</dcterms:created>
  <dcterms:modified xsi:type="dcterms:W3CDTF">2026-10-07T11:31:04Z</dcterms:modified>
</cp:coreProperties>
</file>