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imeline" sheetId="1" r:id="rId1"/>
    <sheet name="Dues &amp; DRAT deposit" sheetId="2" r:id="rId2"/>
    <sheet name="Limitation checker" sheetId="3" r:id="rId3"/>
    <sheet name="Response checklist" sheetId="4" r:id="rId4"/>
    <sheet name="Checks" sheetId="5" r:id="rId5"/>
  </sheets>
  <calcPr calcId="124519" fullCalcOnLoad="1"/>
</workbook>
</file>

<file path=xl/sharedStrings.xml><?xml version="1.0" encoding="utf-8"?>
<sst xmlns="http://schemas.openxmlformats.org/spreadsheetml/2006/main" count="77" uniqueCount="74">
  <si>
    <t>DRT Response Timeline Tracker</t>
  </si>
  <si>
    <t>Yellow cells are YOUR inputs. Green cells are computed. Dates use the statutory clocks in the guide.</t>
  </si>
  <si>
    <t>Event</t>
  </si>
  <si>
    <t>Your date (input)</t>
  </si>
  <si>
    <t>Deadline (computed)</t>
  </si>
  <si>
    <t>Day of week</t>
  </si>
  <si>
    <t>Statutory basis</t>
  </si>
  <si>
    <t>DRT summons served (Day 0)</t>
  </si>
  <si>
    <t>S.19(4) RDDBFI: 30-day clock runs from service</t>
  </si>
  <si>
    <t>Written statement due</t>
  </si>
  <si>
    <t>S.19(5): 30 days from service</t>
  </si>
  <si>
    <t>Written statement: last possible extension</t>
  </si>
  <si>
    <t>S.19(5) proviso: +15 days, exceptional cases only</t>
  </si>
  <si>
    <t>Final order date</t>
  </si>
  <si>
    <t>S.19(20): within 30 days of hearings concluding</t>
  </si>
  <si>
    <t>Order copy received</t>
  </si>
  <si>
    <t>S.20(3): DRAT appeal clock runs from receipt</t>
  </si>
  <si>
    <t>DRAT appeal deadline</t>
  </si>
  <si>
    <t>S.20(3): 30 days from receipt (condonable)</t>
  </si>
  <si>
    <t>Recovery Officer demand notice served</t>
  </si>
  <si>
    <t>Second Schedule Rule 2 via S.29</t>
  </si>
  <si>
    <t>Last day to pay before coercion</t>
  </si>
  <si>
    <t>Second Schedule Rule 3: no step before 15 days elapse</t>
  </si>
  <si>
    <t>Divya's worked example in the article uses the default dates above: summons 26-Oct-2026, written statement due 25-Nov-2026, DRAT appeal by 15-Apr-2027, RO demand payable by 10-Apr-2027. Change the yellow dates to your own and every deadline recomputes.</t>
  </si>
  <si>
    <t>Dues arithmetic and DRAT pre-deposit</t>
  </si>
  <si>
    <t>Defend the amount first: the pre-deposit is a percentage of the dues the tribunal determines.</t>
  </si>
  <si>
    <t>Principal outstanding (Rs)</t>
  </si>
  <si>
    <t>Interest and penal charges claimed (Rs)</t>
  </si>
  <si>
    <t>Penal interest you dispute (Rs)</t>
  </si>
  <si>
    <t>Total dues claimed by bank (Rs)</t>
  </si>
  <si>
    <t>Dues after your dispute (Rs)</t>
  </si>
  <si>
    <t>DRAT pre-deposit at 50% (Rs)</t>
  </si>
  <si>
    <t>DRAT pre-deposit floor at 25% (Rs)</t>
  </si>
  <si>
    <t>Section 21: 50% to file; DRAT may reduce to not less than 25% (Kotak Mahindra v. Ambuj Kasliwal, 2021).</t>
  </si>
  <si>
    <t>Limitation checker (Section 24 + Limitation Act, 1963)</t>
  </si>
  <si>
    <t>General position: the bank has about 3 years from default or the last valid acknowledgement. This is a flag, not legal advice; limitation turns on facts.</t>
  </si>
  <si>
    <t>Date of default</t>
  </si>
  <si>
    <t>Date of last acknowledgement / payment</t>
  </si>
  <si>
    <t>Date the OA was filed</t>
  </si>
  <si>
    <t>Latest starting point for limitation</t>
  </si>
  <si>
    <t>Years from starting point to OA filing</t>
  </si>
  <si>
    <t>Verdict</t>
  </si>
  <si>
    <t>30-day response checklist</t>
  </si>
  <si>
    <t>#</t>
  </si>
  <si>
    <t>Task</t>
  </si>
  <si>
    <t>Done? (Y/N)</t>
  </si>
  <si>
    <t>Deadline / anchor</t>
  </si>
  <si>
    <t>Note the exact date of service; keep the postal receipt or process-server endorsement.</t>
  </si>
  <si>
    <t>Day 0 = service date (Timeline!B5)</t>
  </si>
  <si>
    <t>Read the OA fully: amount, account numbers, security particulars under S.19(3A).</t>
  </si>
  <si>
    <t>Before drafting</t>
  </si>
  <si>
    <t>Run the limitation checker (Limitation checker sheet).</t>
  </si>
  <si>
    <t>Rebuild the dues arithmetic: principal, contracted interest, permitted penal charges, minus payments.</t>
  </si>
  <si>
    <t>Collect: sanction letter, account statements, all notices, every letter exchanged.</t>
  </si>
  <si>
    <t>Draft the written statement: defences, set-off (S.19(6)) / counter-claim (S.19(8)) if any; verify by affidavit (S.19(10A)).</t>
  </si>
  <si>
    <t>File by Timeline!C6</t>
  </si>
  <si>
    <t>Disclose other properties/assets as directed; do NOT transfer secured or disclosed assets without tribunal approval (S.19(4A)).</t>
  </si>
  <si>
    <t>From Day 0</t>
  </si>
  <si>
    <t>File the written statement with documents.</t>
  </si>
  <si>
    <t>Timeline!C6 (extension to Timeline!C7 only in exceptional cases)</t>
  </si>
  <si>
    <t>Attend every hearing; never let the matter go ex parte.</t>
  </si>
  <si>
    <t>All hearings</t>
  </si>
  <si>
    <t>If the order goes against you: DRAT appeal within 30 days of receiving the copy + 50%/25% deposit (S.20, S.21).</t>
  </si>
  <si>
    <t>Timeline!C10</t>
  </si>
  <si>
    <t>Verification checks (all formulas; must all read PASS)</t>
  </si>
  <si>
    <t>Written-statement deadline = 25-Nov-2026</t>
  </si>
  <si>
    <t>Max extension = 10-Dec-2026</t>
  </si>
  <si>
    <t>DRAT appeal deadline = 15-Apr-2027</t>
  </si>
  <si>
    <t>RO demand payable by = 10-Apr-2027</t>
  </si>
  <si>
    <t>Day 0 is a Monday</t>
  </si>
  <si>
    <t>Defended dues = Rs 46,20,000</t>
  </si>
  <si>
    <t>50% pre-deposit = Rs 23,10,000</t>
  </si>
  <si>
    <t>25% floor = Rs 11,55,000</t>
  </si>
  <si>
    <t>Limitation example within 3 years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</si>
</sst>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#,##0"/>
    <numFmt numFmtId="166" formatCode="0.00"/>
  </numFmts>
  <fonts count="4">
    <font>
      <sz val="11"/>
      <color theme="1"/>
      <name val="Calibri"/>
      <family val="2"/>
      <scheme val="minor"/>
    </font>
    <font>
      <b/>
      <sz val="14"/>
      <color rgb="FF0A1628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164" fontId="0" fillId="4" borderId="1" xfId="0" applyNumberFormat="1" applyFill="1" applyBorder="1"/>
    <xf numFmtId="164" fontId="0" fillId="5" borderId="1" xfId="0" applyNumberFormat="1" applyFill="1" applyBorder="1"/>
    <xf numFmtId="0" fontId="0" fillId="5" borderId="1" xfId="0" applyFill="1" applyBorder="1" applyAlignment="1">
      <alignment vertical="top" wrapText="1"/>
    </xf>
    <xf numFmtId="165" fontId="0" fillId="4" borderId="1" xfId="0" applyNumberFormat="1" applyFill="1" applyBorder="1"/>
    <xf numFmtId="165" fontId="0" fillId="5" borderId="1" xfId="0" applyNumberFormat="1" applyFill="1" applyBorder="1"/>
    <xf numFmtId="166" fontId="0" fillId="5" borderId="1" xfId="0" applyNumberFormat="1" applyFill="1" applyBorder="1"/>
    <xf numFmtId="0" fontId="0" fillId="4" borderId="1" xfId="0" applyFill="1" applyBorder="1" applyAlignment="1">
      <alignment vertical="top" wrapText="1"/>
    </xf>
    <xf numFmtId="0" fontId="0" fillId="0" borderId="0" xfId="0"/>
  </cellXfs>
  <cellStyles count="1">
    <cellStyle name="Normal" xfId="0" builtinId="0"/>
  </cellStyles>
  <dxfs count="2">
    <dxf>
      <font>
        <b/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5" width="20.7109375" customWidth="1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 t="s">
        <v>7</v>
      </c>
      <c r="B5" s="5">
        <f>DATE(2026,10,26)</f>
        <v>0</v>
      </c>
      <c r="E5" s="4" t="s">
        <v>8</v>
      </c>
    </row>
    <row r="6" spans="1:5">
      <c r="A6" s="4" t="s">
        <v>9</v>
      </c>
      <c r="C6" s="6">
        <f>B5+30</f>
        <v>0</v>
      </c>
      <c r="D6" s="7">
        <f>TEXT(C6,"dddd")</f>
        <v>0</v>
      </c>
      <c r="E6" s="4" t="s">
        <v>10</v>
      </c>
    </row>
    <row r="7" spans="1:5">
      <c r="A7" s="4" t="s">
        <v>11</v>
      </c>
      <c r="C7" s="6">
        <f>B5+45</f>
        <v>0</v>
      </c>
      <c r="D7" s="7">
        <f>TEXT(C7,"dddd")</f>
        <v>0</v>
      </c>
      <c r="E7" s="4" t="s">
        <v>12</v>
      </c>
    </row>
    <row r="8" spans="1:5">
      <c r="A8" s="4" t="s">
        <v>13</v>
      </c>
      <c r="B8" s="5">
        <f>DATE(2027,3,12)</f>
        <v>0</v>
      </c>
      <c r="E8" s="4" t="s">
        <v>14</v>
      </c>
    </row>
    <row r="9" spans="1:5">
      <c r="A9" s="4" t="s">
        <v>15</v>
      </c>
      <c r="B9" s="5">
        <f>DATE(2027,3,16)</f>
        <v>0</v>
      </c>
      <c r="E9" s="4" t="s">
        <v>16</v>
      </c>
    </row>
    <row r="10" spans="1:5">
      <c r="A10" s="4" t="s">
        <v>17</v>
      </c>
      <c r="C10" s="6">
        <f>B9+30</f>
        <v>0</v>
      </c>
      <c r="D10" s="7">
        <f>TEXT(C10,"dddd")</f>
        <v>0</v>
      </c>
      <c r="E10" s="4" t="s">
        <v>18</v>
      </c>
    </row>
    <row r="11" spans="1:5">
      <c r="A11" s="4" t="s">
        <v>19</v>
      </c>
      <c r="B11" s="5">
        <f>DATE(2027,3,26)</f>
        <v>0</v>
      </c>
      <c r="E11" s="4" t="s">
        <v>20</v>
      </c>
    </row>
    <row r="12" spans="1:5">
      <c r="A12" s="4" t="s">
        <v>21</v>
      </c>
      <c r="C12" s="6">
        <f>B11+15</f>
        <v>0</v>
      </c>
      <c r="D12" s="7">
        <f>TEXT(C12,"dddd")</f>
        <v>0</v>
      </c>
      <c r="E12" s="4" t="s">
        <v>22</v>
      </c>
    </row>
    <row r="14" spans="1:5">
      <c r="A14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44.7109375" customWidth="1"/>
    <col min="2" max="2" width="20.7109375" customWidth="1"/>
  </cols>
  <sheetData>
    <row r="1" spans="1:2">
      <c r="A1" s="1" t="s">
        <v>24</v>
      </c>
    </row>
    <row r="2" spans="1:2">
      <c r="A2" s="2" t="s">
        <v>25</v>
      </c>
    </row>
    <row r="4" spans="1:2">
      <c r="A4" s="4" t="s">
        <v>26</v>
      </c>
      <c r="B4" s="8">
        <v>4200000</v>
      </c>
    </row>
    <row r="5" spans="1:2">
      <c r="A5" s="4" t="s">
        <v>27</v>
      </c>
      <c r="B5" s="8">
        <v>600000</v>
      </c>
    </row>
    <row r="6" spans="1:2">
      <c r="A6" s="4" t="s">
        <v>28</v>
      </c>
      <c r="B6" s="8">
        <v>180000</v>
      </c>
    </row>
    <row r="7" spans="1:2">
      <c r="A7" s="4" t="s">
        <v>29</v>
      </c>
      <c r="B7" s="9">
        <f>B4+B5</f>
        <v>0</v>
      </c>
    </row>
    <row r="8" spans="1:2">
      <c r="A8" s="4" t="s">
        <v>30</v>
      </c>
      <c r="B8" s="9">
        <f>B7-B6</f>
        <v>0</v>
      </c>
    </row>
    <row r="10" spans="1:2">
      <c r="A10" s="4" t="s">
        <v>31</v>
      </c>
      <c r="B10" s="9">
        <f>B8*0.5</f>
        <v>0</v>
      </c>
    </row>
    <row r="11" spans="1:2">
      <c r="A11" s="4" t="s">
        <v>32</v>
      </c>
      <c r="B11" s="9">
        <f>B8*0.25</f>
        <v>0</v>
      </c>
    </row>
    <row r="12" spans="1:2">
      <c r="A12" s="2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44.7109375" customWidth="1"/>
    <col min="2" max="2" width="20.7109375" customWidth="1"/>
  </cols>
  <sheetData>
    <row r="1" spans="1:2">
      <c r="A1" s="1" t="s">
        <v>34</v>
      </c>
    </row>
    <row r="2" spans="1:2">
      <c r="A2" s="2" t="s">
        <v>35</v>
      </c>
    </row>
    <row r="4" spans="1:2">
      <c r="A4" s="4" t="s">
        <v>36</v>
      </c>
      <c r="B4" s="5">
        <f>DATE(2022,6,15)</f>
        <v>0</v>
      </c>
    </row>
    <row r="5" spans="1:2">
      <c r="A5" s="4" t="s">
        <v>37</v>
      </c>
      <c r="B5" s="5">
        <f>DATE(2024,3,20)</f>
        <v>0</v>
      </c>
    </row>
    <row r="6" spans="1:2">
      <c r="A6" s="4" t="s">
        <v>38</v>
      </c>
      <c r="B6" s="5">
        <f>DATE(2026,10,26)</f>
        <v>0</v>
      </c>
    </row>
    <row r="7" spans="1:2">
      <c r="A7" s="4" t="s">
        <v>39</v>
      </c>
      <c r="B7" s="6">
        <f>MAX(B4,B5)</f>
        <v>0</v>
      </c>
    </row>
    <row r="8" spans="1:2">
      <c r="A8" s="4" t="s">
        <v>40</v>
      </c>
      <c r="B8" s="10">
        <f>(B6-B7)/365.25</f>
        <v>0</v>
      </c>
    </row>
    <row r="9" spans="1:2">
      <c r="A9" s="4" t="s">
        <v>41</v>
      </c>
      <c r="B9" s="7">
        <f>IF(B8&gt;3,"TIME-BARRED RISK: get an advocate to plead limitation","Within 3 years on these dates: still verify with an advocate")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6.7109375" customWidth="1"/>
    <col min="2" max="2" width="52.7109375" customWidth="1"/>
    <col min="3" max="3" width="26.7109375" customWidth="1"/>
    <col min="4" max="4" width="40.7109375" customWidth="1"/>
  </cols>
  <sheetData>
    <row r="1" spans="1:4">
      <c r="A1" s="1" t="s">
        <v>42</v>
      </c>
    </row>
    <row r="3" spans="1:4">
      <c r="A3" s="3" t="s">
        <v>43</v>
      </c>
      <c r="B3" s="3" t="s">
        <v>44</v>
      </c>
      <c r="C3" s="3" t="s">
        <v>45</v>
      </c>
      <c r="D3" s="3" t="s">
        <v>46</v>
      </c>
    </row>
    <row r="4" spans="1:4">
      <c r="A4" s="4">
        <v>1</v>
      </c>
      <c r="B4" s="4" t="s">
        <v>47</v>
      </c>
      <c r="C4" s="11"/>
      <c r="D4" s="4" t="s">
        <v>48</v>
      </c>
    </row>
    <row r="5" spans="1:4">
      <c r="A5" s="4">
        <v>2</v>
      </c>
      <c r="B5" s="4" t="s">
        <v>49</v>
      </c>
      <c r="C5" s="11"/>
      <c r="D5" s="4" t="s">
        <v>50</v>
      </c>
    </row>
    <row r="6" spans="1:4">
      <c r="A6" s="4">
        <v>3</v>
      </c>
      <c r="B6" s="4" t="s">
        <v>51</v>
      </c>
      <c r="C6" s="11"/>
      <c r="D6" s="4" t="s">
        <v>50</v>
      </c>
    </row>
    <row r="7" spans="1:4">
      <c r="A7" s="4">
        <v>4</v>
      </c>
      <c r="B7" s="4" t="s">
        <v>52</v>
      </c>
      <c r="C7" s="11"/>
      <c r="D7" s="4" t="s">
        <v>50</v>
      </c>
    </row>
    <row r="8" spans="1:4">
      <c r="A8" s="4">
        <v>5</v>
      </c>
      <c r="B8" s="4" t="s">
        <v>53</v>
      </c>
      <c r="C8" s="11"/>
      <c r="D8" s="4" t="s">
        <v>50</v>
      </c>
    </row>
    <row r="9" spans="1:4">
      <c r="A9" s="4">
        <v>6</v>
      </c>
      <c r="B9" s="4" t="s">
        <v>54</v>
      </c>
      <c r="C9" s="11"/>
      <c r="D9" s="4" t="s">
        <v>55</v>
      </c>
    </row>
    <row r="10" spans="1:4">
      <c r="A10" s="4">
        <v>7</v>
      </c>
      <c r="B10" s="4" t="s">
        <v>56</v>
      </c>
      <c r="C10" s="11"/>
      <c r="D10" s="4" t="s">
        <v>57</v>
      </c>
    </row>
    <row r="11" spans="1:4">
      <c r="A11" s="4">
        <v>8</v>
      </c>
      <c r="B11" s="4" t="s">
        <v>58</v>
      </c>
      <c r="C11" s="11"/>
      <c r="D11" s="4" t="s">
        <v>59</v>
      </c>
    </row>
    <row r="12" spans="1:4">
      <c r="A12" s="4">
        <v>9</v>
      </c>
      <c r="B12" s="4" t="s">
        <v>60</v>
      </c>
      <c r="C12" s="11"/>
      <c r="D12" s="4" t="s">
        <v>61</v>
      </c>
    </row>
    <row r="13" spans="1:4">
      <c r="A13" s="4">
        <v>10</v>
      </c>
      <c r="B13" s="4" t="s">
        <v>62</v>
      </c>
      <c r="C13" s="11"/>
      <c r="D13" s="4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52.7109375" customWidth="1"/>
    <col min="2" max="4" width="20.7109375" customWidth="1"/>
  </cols>
  <sheetData>
    <row r="1" spans="1:2">
      <c r="A1" s="1" t="s">
        <v>64</v>
      </c>
    </row>
    <row r="3" spans="1:2">
      <c r="A3" s="4" t="s">
        <v>65</v>
      </c>
      <c r="B3" s="12">
        <f>IF(Timeline!C6=DATE(2026,11,25),"PASS","FAIL")</f>
        <v>0</v>
      </c>
    </row>
    <row r="4" spans="1:2">
      <c r="A4" s="4" t="s">
        <v>66</v>
      </c>
      <c r="B4" s="12">
        <f>IF(Timeline!C7=DATE(2026,12,10),"PASS","FAIL")</f>
        <v>0</v>
      </c>
    </row>
    <row r="5" spans="1:2">
      <c r="A5" s="4" t="s">
        <v>67</v>
      </c>
      <c r="B5" s="12">
        <f>IF(Timeline!C10=DATE(2027,4,15),"PASS","FAIL")</f>
        <v>0</v>
      </c>
    </row>
    <row r="6" spans="1:2">
      <c r="A6" s="4" t="s">
        <v>68</v>
      </c>
      <c r="B6" s="12">
        <f>IF(Timeline!C12=DATE(2027,4,10),"PASS","FAIL")</f>
        <v>0</v>
      </c>
    </row>
    <row r="7" spans="1:2">
      <c r="A7" s="4" t="s">
        <v>69</v>
      </c>
      <c r="B7" s="12">
        <f>IF(Timeline!D6="Monday","PASS","FAIL")</f>
        <v>0</v>
      </c>
    </row>
    <row r="8" spans="1:2">
      <c r="A8" s="4" t="s">
        <v>70</v>
      </c>
      <c r="B8" s="12">
        <f>IF('Dues &amp; DRAT deposit'!B8=4620000,"PASS","FAIL")</f>
        <v>0</v>
      </c>
    </row>
    <row r="9" spans="1:2">
      <c r="A9" s="4" t="s">
        <v>71</v>
      </c>
      <c r="B9" s="12">
        <f>IF('Dues &amp; DRAT deposit'!B10=2310000,"PASS","FAIL")</f>
        <v>0</v>
      </c>
    </row>
    <row r="10" spans="1:2">
      <c r="A10" s="4" t="s">
        <v>72</v>
      </c>
      <c r="B10" s="12">
        <f>IF('Dues &amp; DRAT deposit'!B11=1155000,"PASS","FAIL")</f>
        <v>0</v>
      </c>
    </row>
    <row r="11" spans="1:2">
      <c r="A11" s="4" t="s">
        <v>73</v>
      </c>
      <c r="B11" s="12">
        <f>IF('Limitation checker'!B8&lt;=3,"PASS","FAIL")</f>
        <v>0</v>
      </c>
    </row>
  </sheetData>
  <conditionalFormatting sqref="B3">
    <cfRule type="containsText" dxfId="0" priority="1" operator="containsText" text="PASS">
      <formula>NOT(ISERROR(SEARCH("PASS",B3)))</formula>
    </cfRule>
    <cfRule type="containsText" dxfId="1" priority="2" operator="containsText" text="FAIL">
      <formula>NOT(ISERROR(SEARCH("FAIL",B3)))</formula>
    </cfRule>
  </conditionalFormatting>
  <conditionalFormatting sqref="B4">
    <cfRule type="containsText" dxfId="0" priority="3" operator="containsText" text="PASS">
      <formula>NOT(ISERROR(SEARCH("PASS",B4)))</formula>
    </cfRule>
    <cfRule type="containsText" dxfId="1" priority="4" operator="containsText" text="FAIL">
      <formula>NOT(ISERROR(SEARCH("FAIL",B4)))</formula>
    </cfRule>
  </conditionalFormatting>
  <conditionalFormatting sqref="B5">
    <cfRule type="containsText" dxfId="0" priority="5" operator="containsText" text="PASS">
      <formula>NOT(ISERROR(SEARCH("PASS",B5)))</formula>
    </cfRule>
    <cfRule type="containsText" dxfId="1" priority="6" operator="containsText" text="FAIL">
      <formula>NOT(ISERROR(SEARCH("FAIL",B5)))</formula>
    </cfRule>
  </conditionalFormatting>
  <conditionalFormatting sqref="B6">
    <cfRule type="containsText" dxfId="0" priority="7" operator="containsText" text="PASS">
      <formula>NOT(ISERROR(SEARCH("PASS",B6)))</formula>
    </cfRule>
    <cfRule type="containsText" dxfId="1" priority="8" operator="containsText" text="FAIL">
      <formula>NOT(ISERROR(SEARCH("FAIL",B6)))</formula>
    </cfRule>
  </conditionalFormatting>
  <conditionalFormatting sqref="B7">
    <cfRule type="containsText" dxfId="0" priority="9" operator="containsText" text="PASS">
      <formula>NOT(ISERROR(SEARCH("PASS",B7)))</formula>
    </cfRule>
    <cfRule type="containsText" dxfId="1" priority="10" operator="containsText" text="FAIL">
      <formula>NOT(ISERROR(SEARCH("FAIL",B7)))</formula>
    </cfRule>
  </conditionalFormatting>
  <conditionalFormatting sqref="B8">
    <cfRule type="containsText" dxfId="0" priority="11" operator="containsText" text="PASS">
      <formula>NOT(ISERROR(SEARCH("PASS",B8)))</formula>
    </cfRule>
    <cfRule type="containsText" dxfId="1" priority="12" operator="containsText" text="FAIL">
      <formula>NOT(ISERROR(SEARCH("FAIL",B8)))</formula>
    </cfRule>
  </conditionalFormatting>
  <conditionalFormatting sqref="B9">
    <cfRule type="containsText" dxfId="0" priority="13" operator="containsText" text="PASS">
      <formula>NOT(ISERROR(SEARCH("PASS",B9)))</formula>
    </cfRule>
    <cfRule type="containsText" dxfId="1" priority="14" operator="containsText" text="FAIL">
      <formula>NOT(ISERROR(SEARCH("FAIL",B9)))</formula>
    </cfRule>
  </conditionalFormatting>
  <conditionalFormatting sqref="B10">
    <cfRule type="containsText" dxfId="0" priority="15" operator="containsText" text="PASS">
      <formula>NOT(ISERROR(SEARCH("PASS",B10)))</formula>
    </cfRule>
    <cfRule type="containsText" dxfId="1" priority="16" operator="containsText" text="FAIL">
      <formula>NOT(ISERROR(SEARCH("FAIL",B10)))</formula>
    </cfRule>
  </conditionalFormatting>
  <conditionalFormatting sqref="B11">
    <cfRule type="containsText" dxfId="0" priority="17" operator="containsText" text="PASS">
      <formula>NOT(ISERROR(SEARCH("PASS",B11)))</formula>
    </cfRule>
    <cfRule type="containsText" dxfId="1" priority="18" operator="containsText" text="FAIL">
      <formula>NOT(ISERROR(SEARCH("FAIL",B11)))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Timeline</vt:lpstr>
      <vt:lpstr>Dues &amp; DRAT deposit</vt:lpstr>
      <vt:lpstr>Limitation checker</vt:lpstr>
      <vt:lpstr>Response checklist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2026-10-23T11:34:07Z</dcterms:created>
  <dcterms:modified xsi:type="dcterms:W3CDTF">2026-10-23T11:34:07Z</dcterms:modified>
</cp:coreProperties>
</file>