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gnal Scan" sheetId="1" r:id="rId1"/>
    <sheet name="Reconciliation" sheetId="2" r:id="rId2"/>
    <sheet name="Score &amp; Action" sheetId="3" r:id="rId3"/>
    <sheet name="How to use" sheetId="4" r:id="rId4"/>
  </sheets>
  <calcPr calcId="124519" fullCalcOnLoad="1"/>
</workbook>
</file>

<file path=xl/sharedStrings.xml><?xml version="1.0" encoding="utf-8"?>
<sst xmlns="http://schemas.openxmlformats.org/spreadsheetml/2006/main" count="199" uniqueCount="108">
  <si>
    <t>EWS self-scan: signal checklist (borrower edition)</t>
  </si>
  <si>
    <t>Status column: pick Clean, Watch, or Fix now for each signal. Yellow cells are inputs. Green cells are formulas. Do not type over a green cell.</t>
  </si>
  <si>
    <t>Signals descend from RBI circular RBI/2014-15/590 (7 May 2015), grouped under the July 2024 directions (RBI/2024-25/118) four illustrative bases, plus 2024/2026 non-credit additions.</t>
  </si>
  <si>
    <t>#</t>
  </si>
  <si>
    <t>Signal</t>
  </si>
  <si>
    <t>Group</t>
  </si>
  <si>
    <t>Status</t>
  </si>
  <si>
    <t>Evidence (where in your books)</t>
  </si>
  <si>
    <t>Owner</t>
  </si>
  <si>
    <t>Deadline</t>
  </si>
  <si>
    <t>Default in payment to banks / vendors / statutory bodies; bouncing high-value cheques</t>
  </si>
  <si>
    <t>A</t>
  </si>
  <si>
    <t>Clean</t>
  </si>
  <si>
    <t>Delay observed in payment of outstanding dues</t>
  </si>
  <si>
    <t>Funds from other banks used to liquidate the loan, outside normal course</t>
  </si>
  <si>
    <t>Foreign bills outstanding for long, tendency to remain overdue</t>
  </si>
  <si>
    <t>Merchanting trade where the import leg is not revealed to the bank</t>
  </si>
  <si>
    <t>Frequent invocation of bank guarantees; devolvement of LCs</t>
  </si>
  <si>
    <t>Funding of interest by sanctioning additional facilities</t>
  </si>
  <si>
    <t>Floating front / associate companies by investing borrowed money</t>
  </si>
  <si>
    <t>Significant rise in working-capital borrowing as a % of turnover</t>
  </si>
  <si>
    <t>Movement of the operating account from one bank to another</t>
  </si>
  <si>
    <t>Frequent ad hoc sanctions outside the sanctioned structure</t>
  </si>
  <si>
    <t>Non-routing of sales proceeds through the lending / consortium bank</t>
  </si>
  <si>
    <t>High-value RTGS payments to unrelated parties</t>
  </si>
  <si>
    <t>Heavy cash withdrawal in loan accounts</t>
  </si>
  <si>
    <t>Significant movements in inventory disproportionate to turnover</t>
  </si>
  <si>
    <t>B</t>
  </si>
  <si>
    <t>Significant movements in receivables disproportionate to turnover; ageing of receivables</t>
  </si>
  <si>
    <t>Disproportionate increase in other current assets</t>
  </si>
  <si>
    <t>Increase in fixed assets without matching increase in long-term sources</t>
  </si>
  <si>
    <t>Increase in borrowings despite huge cash and cash equivalents</t>
  </si>
  <si>
    <t>Claims not acknowledged as debt running high</t>
  </si>
  <si>
    <t>Substantial increase in unbilled revenue year after year</t>
  </si>
  <si>
    <t>Substantial related-party transactions</t>
  </si>
  <si>
    <t>Large number of transactions with inter-connected companies; large outstandings</t>
  </si>
  <si>
    <t>Material discrepancies in the annual report</t>
  </si>
  <si>
    <t>Significant inconsistencies within the annual report, between sections</t>
  </si>
  <si>
    <t>Poor disclosure of materially adverse information; clean audit opinion</t>
  </si>
  <si>
    <t>Frequent change in accounting period and / or accounting policies</t>
  </si>
  <si>
    <t>Frequent change in the scope of the project</t>
  </si>
  <si>
    <t>C</t>
  </si>
  <si>
    <t>Costing of the project in wide variance with standard installation cost</t>
  </si>
  <si>
    <t>Under-insured or over-insured inventory</t>
  </si>
  <si>
    <t>Invoices devoid of TAN and other details</t>
  </si>
  <si>
    <t>Dispute on the title of collateral securities</t>
  </si>
  <si>
    <t>Same collateral charged to several lenders</t>
  </si>
  <si>
    <t>Concealment of vital documents (master agreement, insurance coverage)</t>
  </si>
  <si>
    <t>Critical issues highlighted in the stock audit report</t>
  </si>
  <si>
    <t>Request to postpone godown inspection for flimsy reasons</t>
  </si>
  <si>
    <t>Liabilities in the ROC search report but not in the annual report</t>
  </si>
  <si>
    <t>Financing the unit far away from the branch</t>
  </si>
  <si>
    <t>Onerous clauses in BG / LC / standby LC issuance</t>
  </si>
  <si>
    <t>Non-production of original bills for verification on request</t>
  </si>
  <si>
    <t>Raid by income tax / sales tax / GST officials</t>
  </si>
  <si>
    <t>D</t>
  </si>
  <si>
    <t>Reduction in promoter / director stake; increase in pledged (encumbered) shares</t>
  </si>
  <si>
    <t>Resignation of key personnel; frequent changes in management</t>
  </si>
  <si>
    <t>Frequent request for general-purpose loans</t>
  </si>
  <si>
    <t>Money-mule or non-KYC-compliant account patterns</t>
  </si>
  <si>
    <t>E</t>
  </si>
  <si>
    <t>Unusual digital-platform / application transaction patterns</t>
  </si>
  <si>
    <t>Near-real-time transaction monitoring exposure</t>
  </si>
  <si>
    <t>Continuous analytics-unit scoring of your filings</t>
  </si>
  <si>
    <t>Three-way reconciliation checks (the bank analytics desk runs these)</t>
  </si>
  <si>
    <t>Yellow cells are inputs. Enter your figures in Rs. Green cells are formulas. A FLAG means the variance beats your tolerance.</t>
  </si>
  <si>
    <t>Tolerances are workbook inputs, not RBI numbers. Set them with your CA.</t>
  </si>
  <si>
    <t>Check</t>
  </si>
  <si>
    <t>Figure A (Rs)</t>
  </si>
  <si>
    <t>Figure B (Rs)</t>
  </si>
  <si>
    <t>Variance %</t>
  </si>
  <si>
    <t>Your tolerance</t>
  </si>
  <si>
    <t>Result</t>
  </si>
  <si>
    <t>1. Stock per the statement you gave the bank vs stock per your signed books</t>
  </si>
  <si>
    <t>2. Total bank credits this quarter vs turnover you reported to the bank</t>
  </si>
  <si>
    <t>3. Liabilities in your ROC/MCA filings vs debt you declared to the bank</t>
  </si>
  <si>
    <t>Your score and what to fix first</t>
  </si>
  <si>
    <t>Every figure here is a formula from Signal Scan and Reconciliation. Change an input and this sheet moves.</t>
  </si>
  <si>
    <t>The red rule is workbook logic, not an RBI grade.</t>
  </si>
  <si>
    <t>Measure</t>
  </si>
  <si>
    <t>Reading</t>
  </si>
  <si>
    <t>Signals marked Fix now (of 48)</t>
  </si>
  <si>
    <t>Fix these in group order; Group A first, it fires most often.</t>
  </si>
  <si>
    <t>Signals marked Watch (of 48)</t>
  </si>
  <si>
    <t>Watch items are next quarter Fix now items unless you clear them.</t>
  </si>
  <si>
    <t>Signals marked Clean (of 48)</t>
  </si>
  <si>
    <t>Clean means evidence checked, not assumed.</t>
  </si>
  <si>
    <t>Fix-now count by group (helper)</t>
  </si>
  <si>
    <t>Group A</t>
  </si>
  <si>
    <t>Group B</t>
  </si>
  <si>
    <t>Group C</t>
  </si>
  <si>
    <t>Group D</t>
  </si>
  <si>
    <t>Group E</t>
  </si>
  <si>
    <t>Groups touched by a Fix now</t>
  </si>
  <si>
    <t>Signal clustering across groups is the strongest predictor the bank has. Spread matters more than count.</t>
  </si>
  <si>
    <t>Red rule</t>
  </si>
  <si>
    <t>Signals in 3 or more groups, or 6 or more Fix now items, is red. This mirrors the article clustering insight.</t>
  </si>
  <si>
    <t>Where to start</t>
  </si>
  <si>
    <t>Work the worst group with the fixes in the article, then re-score.</t>
  </si>
  <si>
    <t>Reconciliation checks flagged</t>
  </si>
  <si>
    <t>A FLAG here means your filings disagree. Reconcile before your bank analytics desk does.</t>
  </si>
  <si>
    <t>How to use this workbook</t>
  </si>
  <si>
    <t>Run it quarterly, before your bank systems run their own reading of your conduct.</t>
  </si>
  <si>
    <t>1. Signal Scan: mark all 48 signals honestly. Clean means you checked the evidence, not that you feel fine about it.</t>
  </si>
  <si>
    <t>2. Reconciliation: enter your figures in Rs. Any FLAG means your filings disagree beyond your own tolerance. Fix the filing, not the formula.</t>
  </si>
  <si>
    <t>3. Score &amp; Action: read your red rule. Signals in 3 or more groups, or 6 or more Fix now items, means escalate to your CA this quarter.</t>
  </si>
  <si>
    <t>4. Threshold discipline: tolerances and trip-wires in this workbook are your own inputs. RBI May 2015 circular RBI/2014-15/590 is the signal source; the July 2024 directions (RBI/2024-25/118) require your bank RMCB to approve its own indicators.</t>
  </si>
  <si>
    <t>5. This workbook is a self-audit aid. It does not predict your bank EWS outcome, which runs on the bank own approved indicators.</t>
  </si>
</sst>
</file>

<file path=xl/styles.xml><?xml version="1.0" encoding="utf-8"?>
<styleSheet xmlns="http://schemas.openxmlformats.org/spreadsheetml/2006/main">
  <numFmts count="4">
    <numFmt numFmtId="164" formatCode="dd-mmm-yyyy"/>
    <numFmt numFmtId="165" formatCode="#,##0"/>
    <numFmt numFmtId="166" formatCode="0.0%"/>
    <numFmt numFmtId="167" formatCode="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A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4" borderId="1" xfId="0" applyNumberFormat="1" applyFill="1" applyBorder="1"/>
    <xf numFmtId="167" fontId="0" fillId="3" borderId="1" xfId="0" applyNumberFormat="1" applyFill="1" applyBorder="1"/>
    <xf numFmtId="0" fontId="0" fillId="4" borderId="1" xfId="0" applyFill="1" applyBorder="1" applyAlignment="1">
      <alignment vertical="center" wrapText="1"/>
    </xf>
    <xf numFmtId="165" fontId="0" fillId="4" borderId="1" xfId="0" applyNumberFormat="1" applyFill="1" applyBorder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3">
    <dxf>
      <fill>
        <patternFill>
          <bgColor rgb="FFF4CCCC"/>
        </patternFill>
      </fill>
    </dxf>
    <dxf>
      <fill>
        <patternFill>
          <bgColor rgb="FFFFE699"/>
        </patternFill>
      </fill>
    </dxf>
    <dxf>
      <fill>
        <patternFill>
          <bgColor rgb="FFD9EAD3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cols>
    <col min="1" max="1" width="6.7109375" customWidth="1"/>
    <col min="2" max="2" width="74.7109375" customWidth="1"/>
    <col min="3" max="3" width="8.7109375" customWidth="1"/>
    <col min="4" max="4" width="14.7109375" customWidth="1"/>
    <col min="5" max="5" width="34.7109375" customWidth="1"/>
    <col min="6" max="6" width="18.7109375" customWidth="1"/>
    <col min="7" max="7" width="14.7109375" customWidth="1"/>
  </cols>
  <sheetData>
    <row r="1" spans="1:7">
      <c r="A1" s="1" t="s">
        <v>0</v>
      </c>
    </row>
    <row r="2" spans="1:7">
      <c r="A2" s="2" t="s">
        <v>1</v>
      </c>
    </row>
    <row r="3" spans="1:7">
      <c r="A3" s="2" t="s">
        <v>2</v>
      </c>
    </row>
    <row r="4" spans="1:7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>
        <v>1</v>
      </c>
      <c r="B5" s="5" t="s">
        <v>10</v>
      </c>
      <c r="C5" s="5" t="s">
        <v>11</v>
      </c>
      <c r="D5" s="6" t="s">
        <v>12</v>
      </c>
      <c r="E5" s="5"/>
      <c r="F5" s="5"/>
      <c r="G5" s="7"/>
    </row>
    <row r="6" spans="1:7">
      <c r="A6" s="4">
        <v>2</v>
      </c>
      <c r="B6" s="5" t="s">
        <v>13</v>
      </c>
      <c r="C6" s="5" t="s">
        <v>11</v>
      </c>
      <c r="D6" s="6" t="s">
        <v>12</v>
      </c>
      <c r="E6" s="5"/>
      <c r="F6" s="5"/>
      <c r="G6" s="7"/>
    </row>
    <row r="7" spans="1:7">
      <c r="A7" s="4">
        <v>3</v>
      </c>
      <c r="B7" s="5" t="s">
        <v>14</v>
      </c>
      <c r="C7" s="5" t="s">
        <v>11</v>
      </c>
      <c r="D7" s="6" t="s">
        <v>12</v>
      </c>
      <c r="E7" s="5"/>
      <c r="F7" s="5"/>
      <c r="G7" s="7"/>
    </row>
    <row r="8" spans="1:7">
      <c r="A8" s="4">
        <v>4</v>
      </c>
      <c r="B8" s="5" t="s">
        <v>15</v>
      </c>
      <c r="C8" s="5" t="s">
        <v>11</v>
      </c>
      <c r="D8" s="6" t="s">
        <v>12</v>
      </c>
      <c r="E8" s="5"/>
      <c r="F8" s="5"/>
      <c r="G8" s="7"/>
    </row>
    <row r="9" spans="1:7">
      <c r="A9" s="4">
        <v>5</v>
      </c>
      <c r="B9" s="5" t="s">
        <v>16</v>
      </c>
      <c r="C9" s="5" t="s">
        <v>11</v>
      </c>
      <c r="D9" s="6" t="s">
        <v>12</v>
      </c>
      <c r="E9" s="5"/>
      <c r="F9" s="5"/>
      <c r="G9" s="7"/>
    </row>
    <row r="10" spans="1:7">
      <c r="A10" s="4">
        <v>6</v>
      </c>
      <c r="B10" s="5" t="s">
        <v>17</v>
      </c>
      <c r="C10" s="5" t="s">
        <v>11</v>
      </c>
      <c r="D10" s="6" t="s">
        <v>12</v>
      </c>
      <c r="E10" s="5"/>
      <c r="F10" s="5"/>
      <c r="G10" s="7"/>
    </row>
    <row r="11" spans="1:7">
      <c r="A11" s="4">
        <v>7</v>
      </c>
      <c r="B11" s="5" t="s">
        <v>18</v>
      </c>
      <c r="C11" s="5" t="s">
        <v>11</v>
      </c>
      <c r="D11" s="6" t="s">
        <v>12</v>
      </c>
      <c r="E11" s="5"/>
      <c r="F11" s="5"/>
      <c r="G11" s="7"/>
    </row>
    <row r="12" spans="1:7">
      <c r="A12" s="4">
        <v>8</v>
      </c>
      <c r="B12" s="5" t="s">
        <v>19</v>
      </c>
      <c r="C12" s="5" t="s">
        <v>11</v>
      </c>
      <c r="D12" s="6" t="s">
        <v>12</v>
      </c>
      <c r="E12" s="5"/>
      <c r="F12" s="5"/>
      <c r="G12" s="7"/>
    </row>
    <row r="13" spans="1:7">
      <c r="A13" s="4">
        <v>9</v>
      </c>
      <c r="B13" s="5" t="s">
        <v>20</v>
      </c>
      <c r="C13" s="5" t="s">
        <v>11</v>
      </c>
      <c r="D13" s="6" t="s">
        <v>12</v>
      </c>
      <c r="E13" s="5"/>
      <c r="F13" s="5"/>
      <c r="G13" s="7"/>
    </row>
    <row r="14" spans="1:7">
      <c r="A14" s="4">
        <v>10</v>
      </c>
      <c r="B14" s="5" t="s">
        <v>21</v>
      </c>
      <c r="C14" s="5" t="s">
        <v>11</v>
      </c>
      <c r="D14" s="6" t="s">
        <v>12</v>
      </c>
      <c r="E14" s="5"/>
      <c r="F14" s="5"/>
      <c r="G14" s="7"/>
    </row>
    <row r="15" spans="1:7">
      <c r="A15" s="4">
        <v>11</v>
      </c>
      <c r="B15" s="5" t="s">
        <v>22</v>
      </c>
      <c r="C15" s="5" t="s">
        <v>11</v>
      </c>
      <c r="D15" s="6" t="s">
        <v>12</v>
      </c>
      <c r="E15" s="5"/>
      <c r="F15" s="5"/>
      <c r="G15" s="7"/>
    </row>
    <row r="16" spans="1:7">
      <c r="A16" s="4">
        <v>12</v>
      </c>
      <c r="B16" s="5" t="s">
        <v>23</v>
      </c>
      <c r="C16" s="5" t="s">
        <v>11</v>
      </c>
      <c r="D16" s="6" t="s">
        <v>12</v>
      </c>
      <c r="E16" s="5"/>
      <c r="F16" s="5"/>
      <c r="G16" s="7"/>
    </row>
    <row r="17" spans="1:7">
      <c r="A17" s="4">
        <v>13</v>
      </c>
      <c r="B17" s="5" t="s">
        <v>24</v>
      </c>
      <c r="C17" s="5" t="s">
        <v>11</v>
      </c>
      <c r="D17" s="6" t="s">
        <v>12</v>
      </c>
      <c r="E17" s="5"/>
      <c r="F17" s="5"/>
      <c r="G17" s="7"/>
    </row>
    <row r="18" spans="1:7">
      <c r="A18" s="4">
        <v>14</v>
      </c>
      <c r="B18" s="5" t="s">
        <v>25</v>
      </c>
      <c r="C18" s="5" t="s">
        <v>11</v>
      </c>
      <c r="D18" s="6" t="s">
        <v>12</v>
      </c>
      <c r="E18" s="5"/>
      <c r="F18" s="5"/>
      <c r="G18" s="7"/>
    </row>
    <row r="19" spans="1:7">
      <c r="A19" s="4">
        <v>15</v>
      </c>
      <c r="B19" s="5" t="s">
        <v>26</v>
      </c>
      <c r="C19" s="5" t="s">
        <v>27</v>
      </c>
      <c r="D19" s="6" t="s">
        <v>12</v>
      </c>
      <c r="E19" s="5"/>
      <c r="F19" s="5"/>
      <c r="G19" s="7"/>
    </row>
    <row r="20" spans="1:7">
      <c r="A20" s="4">
        <v>16</v>
      </c>
      <c r="B20" s="5" t="s">
        <v>28</v>
      </c>
      <c r="C20" s="5" t="s">
        <v>27</v>
      </c>
      <c r="D20" s="6" t="s">
        <v>12</v>
      </c>
      <c r="E20" s="5"/>
      <c r="F20" s="5"/>
      <c r="G20" s="7"/>
    </row>
    <row r="21" spans="1:7">
      <c r="A21" s="4">
        <v>17</v>
      </c>
      <c r="B21" s="5" t="s">
        <v>29</v>
      </c>
      <c r="C21" s="5" t="s">
        <v>27</v>
      </c>
      <c r="D21" s="6" t="s">
        <v>12</v>
      </c>
      <c r="E21" s="5"/>
      <c r="F21" s="5"/>
      <c r="G21" s="7"/>
    </row>
    <row r="22" spans="1:7">
      <c r="A22" s="4">
        <v>18</v>
      </c>
      <c r="B22" s="5" t="s">
        <v>30</v>
      </c>
      <c r="C22" s="5" t="s">
        <v>27</v>
      </c>
      <c r="D22" s="6" t="s">
        <v>12</v>
      </c>
      <c r="E22" s="5"/>
      <c r="F22" s="5"/>
      <c r="G22" s="7"/>
    </row>
    <row r="23" spans="1:7">
      <c r="A23" s="4">
        <v>19</v>
      </c>
      <c r="B23" s="5" t="s">
        <v>31</v>
      </c>
      <c r="C23" s="5" t="s">
        <v>27</v>
      </c>
      <c r="D23" s="6" t="s">
        <v>12</v>
      </c>
      <c r="E23" s="5"/>
      <c r="F23" s="5"/>
      <c r="G23" s="7"/>
    </row>
    <row r="24" spans="1:7">
      <c r="A24" s="4">
        <v>20</v>
      </c>
      <c r="B24" s="5" t="s">
        <v>32</v>
      </c>
      <c r="C24" s="5" t="s">
        <v>27</v>
      </c>
      <c r="D24" s="6" t="s">
        <v>12</v>
      </c>
      <c r="E24" s="5"/>
      <c r="F24" s="5"/>
      <c r="G24" s="7"/>
    </row>
    <row r="25" spans="1:7">
      <c r="A25" s="4">
        <v>21</v>
      </c>
      <c r="B25" s="5" t="s">
        <v>33</v>
      </c>
      <c r="C25" s="5" t="s">
        <v>27</v>
      </c>
      <c r="D25" s="6" t="s">
        <v>12</v>
      </c>
      <c r="E25" s="5"/>
      <c r="F25" s="5"/>
      <c r="G25" s="7"/>
    </row>
    <row r="26" spans="1:7">
      <c r="A26" s="4">
        <v>22</v>
      </c>
      <c r="B26" s="5" t="s">
        <v>34</v>
      </c>
      <c r="C26" s="5" t="s">
        <v>27</v>
      </c>
      <c r="D26" s="6" t="s">
        <v>12</v>
      </c>
      <c r="E26" s="5"/>
      <c r="F26" s="5"/>
      <c r="G26" s="7"/>
    </row>
    <row r="27" spans="1:7">
      <c r="A27" s="4">
        <v>23</v>
      </c>
      <c r="B27" s="5" t="s">
        <v>35</v>
      </c>
      <c r="C27" s="5" t="s">
        <v>27</v>
      </c>
      <c r="D27" s="6" t="s">
        <v>12</v>
      </c>
      <c r="E27" s="5"/>
      <c r="F27" s="5"/>
      <c r="G27" s="7"/>
    </row>
    <row r="28" spans="1:7">
      <c r="A28" s="4">
        <v>24</v>
      </c>
      <c r="B28" s="5" t="s">
        <v>36</v>
      </c>
      <c r="C28" s="5" t="s">
        <v>27</v>
      </c>
      <c r="D28" s="6" t="s">
        <v>12</v>
      </c>
      <c r="E28" s="5"/>
      <c r="F28" s="5"/>
      <c r="G28" s="7"/>
    </row>
    <row r="29" spans="1:7">
      <c r="A29" s="4">
        <v>25</v>
      </c>
      <c r="B29" s="5" t="s">
        <v>37</v>
      </c>
      <c r="C29" s="5" t="s">
        <v>27</v>
      </c>
      <c r="D29" s="6" t="s">
        <v>12</v>
      </c>
      <c r="E29" s="5"/>
      <c r="F29" s="5"/>
      <c r="G29" s="7"/>
    </row>
    <row r="30" spans="1:7">
      <c r="A30" s="4">
        <v>26</v>
      </c>
      <c r="B30" s="5" t="s">
        <v>38</v>
      </c>
      <c r="C30" s="5" t="s">
        <v>27</v>
      </c>
      <c r="D30" s="6" t="s">
        <v>12</v>
      </c>
      <c r="E30" s="5"/>
      <c r="F30" s="5"/>
      <c r="G30" s="7"/>
    </row>
    <row r="31" spans="1:7">
      <c r="A31" s="4">
        <v>27</v>
      </c>
      <c r="B31" s="5" t="s">
        <v>39</v>
      </c>
      <c r="C31" s="5" t="s">
        <v>27</v>
      </c>
      <c r="D31" s="6" t="s">
        <v>12</v>
      </c>
      <c r="E31" s="5"/>
      <c r="F31" s="5"/>
      <c r="G31" s="7"/>
    </row>
    <row r="32" spans="1:7">
      <c r="A32" s="4">
        <v>28</v>
      </c>
      <c r="B32" s="5" t="s">
        <v>40</v>
      </c>
      <c r="C32" s="5" t="s">
        <v>41</v>
      </c>
      <c r="D32" s="6" t="s">
        <v>12</v>
      </c>
      <c r="E32" s="5"/>
      <c r="F32" s="5"/>
      <c r="G32" s="7"/>
    </row>
    <row r="33" spans="1:7">
      <c r="A33" s="4">
        <v>29</v>
      </c>
      <c r="B33" s="5" t="s">
        <v>42</v>
      </c>
      <c r="C33" s="5" t="s">
        <v>41</v>
      </c>
      <c r="D33" s="6" t="s">
        <v>12</v>
      </c>
      <c r="E33" s="5"/>
      <c r="F33" s="5"/>
      <c r="G33" s="7"/>
    </row>
    <row r="34" spans="1:7">
      <c r="A34" s="4">
        <v>30</v>
      </c>
      <c r="B34" s="5" t="s">
        <v>43</v>
      </c>
      <c r="C34" s="5" t="s">
        <v>41</v>
      </c>
      <c r="D34" s="6" t="s">
        <v>12</v>
      </c>
      <c r="E34" s="5"/>
      <c r="F34" s="5"/>
      <c r="G34" s="7"/>
    </row>
    <row r="35" spans="1:7">
      <c r="A35" s="4">
        <v>31</v>
      </c>
      <c r="B35" s="5" t="s">
        <v>44</v>
      </c>
      <c r="C35" s="5" t="s">
        <v>41</v>
      </c>
      <c r="D35" s="6" t="s">
        <v>12</v>
      </c>
      <c r="E35" s="5"/>
      <c r="F35" s="5"/>
      <c r="G35" s="7"/>
    </row>
    <row r="36" spans="1:7">
      <c r="A36" s="4">
        <v>32</v>
      </c>
      <c r="B36" s="5" t="s">
        <v>45</v>
      </c>
      <c r="C36" s="5" t="s">
        <v>41</v>
      </c>
      <c r="D36" s="6" t="s">
        <v>12</v>
      </c>
      <c r="E36" s="5"/>
      <c r="F36" s="5"/>
      <c r="G36" s="7"/>
    </row>
    <row r="37" spans="1:7">
      <c r="A37" s="4">
        <v>33</v>
      </c>
      <c r="B37" s="5" t="s">
        <v>46</v>
      </c>
      <c r="C37" s="5" t="s">
        <v>41</v>
      </c>
      <c r="D37" s="6" t="s">
        <v>12</v>
      </c>
      <c r="E37" s="5"/>
      <c r="F37" s="5"/>
      <c r="G37" s="7"/>
    </row>
    <row r="38" spans="1:7">
      <c r="A38" s="4">
        <v>34</v>
      </c>
      <c r="B38" s="5" t="s">
        <v>47</v>
      </c>
      <c r="C38" s="5" t="s">
        <v>41</v>
      </c>
      <c r="D38" s="6" t="s">
        <v>12</v>
      </c>
      <c r="E38" s="5"/>
      <c r="F38" s="5"/>
      <c r="G38" s="7"/>
    </row>
    <row r="39" spans="1:7">
      <c r="A39" s="4">
        <v>35</v>
      </c>
      <c r="B39" s="5" t="s">
        <v>48</v>
      </c>
      <c r="C39" s="5" t="s">
        <v>41</v>
      </c>
      <c r="D39" s="6" t="s">
        <v>12</v>
      </c>
      <c r="E39" s="5"/>
      <c r="F39" s="5"/>
      <c r="G39" s="7"/>
    </row>
    <row r="40" spans="1:7">
      <c r="A40" s="4">
        <v>36</v>
      </c>
      <c r="B40" s="5" t="s">
        <v>49</v>
      </c>
      <c r="C40" s="5" t="s">
        <v>41</v>
      </c>
      <c r="D40" s="6" t="s">
        <v>12</v>
      </c>
      <c r="E40" s="5"/>
      <c r="F40" s="5"/>
      <c r="G40" s="7"/>
    </row>
    <row r="41" spans="1:7">
      <c r="A41" s="4">
        <v>37</v>
      </c>
      <c r="B41" s="5" t="s">
        <v>50</v>
      </c>
      <c r="C41" s="5" t="s">
        <v>41</v>
      </c>
      <c r="D41" s="6" t="s">
        <v>12</v>
      </c>
      <c r="E41" s="5"/>
      <c r="F41" s="5"/>
      <c r="G41" s="7"/>
    </row>
    <row r="42" spans="1:7">
      <c r="A42" s="4">
        <v>38</v>
      </c>
      <c r="B42" s="5" t="s">
        <v>51</v>
      </c>
      <c r="C42" s="5" t="s">
        <v>41</v>
      </c>
      <c r="D42" s="6" t="s">
        <v>12</v>
      </c>
      <c r="E42" s="5"/>
      <c r="F42" s="5"/>
      <c r="G42" s="7"/>
    </row>
    <row r="43" spans="1:7">
      <c r="A43" s="4">
        <v>39</v>
      </c>
      <c r="B43" s="5" t="s">
        <v>52</v>
      </c>
      <c r="C43" s="5" t="s">
        <v>41</v>
      </c>
      <c r="D43" s="6" t="s">
        <v>12</v>
      </c>
      <c r="E43" s="5"/>
      <c r="F43" s="5"/>
      <c r="G43" s="7"/>
    </row>
    <row r="44" spans="1:7">
      <c r="A44" s="4">
        <v>40</v>
      </c>
      <c r="B44" s="5" t="s">
        <v>53</v>
      </c>
      <c r="C44" s="5" t="s">
        <v>41</v>
      </c>
      <c r="D44" s="6" t="s">
        <v>12</v>
      </c>
      <c r="E44" s="5"/>
      <c r="F44" s="5"/>
      <c r="G44" s="7"/>
    </row>
    <row r="45" spans="1:7">
      <c r="A45" s="4">
        <v>41</v>
      </c>
      <c r="B45" s="5" t="s">
        <v>54</v>
      </c>
      <c r="C45" s="5" t="s">
        <v>55</v>
      </c>
      <c r="D45" s="6" t="s">
        <v>12</v>
      </c>
      <c r="E45" s="5"/>
      <c r="F45" s="5"/>
      <c r="G45" s="7"/>
    </row>
    <row r="46" spans="1:7">
      <c r="A46" s="4">
        <v>42</v>
      </c>
      <c r="B46" s="5" t="s">
        <v>56</v>
      </c>
      <c r="C46" s="5" t="s">
        <v>55</v>
      </c>
      <c r="D46" s="6" t="s">
        <v>12</v>
      </c>
      <c r="E46" s="5"/>
      <c r="F46" s="5"/>
      <c r="G46" s="7"/>
    </row>
    <row r="47" spans="1:7">
      <c r="A47" s="4">
        <v>43</v>
      </c>
      <c r="B47" s="5" t="s">
        <v>57</v>
      </c>
      <c r="C47" s="5" t="s">
        <v>55</v>
      </c>
      <c r="D47" s="6" t="s">
        <v>12</v>
      </c>
      <c r="E47" s="5"/>
      <c r="F47" s="5"/>
      <c r="G47" s="7"/>
    </row>
    <row r="48" spans="1:7">
      <c r="A48" s="4">
        <v>44</v>
      </c>
      <c r="B48" s="5" t="s">
        <v>58</v>
      </c>
      <c r="C48" s="5" t="s">
        <v>55</v>
      </c>
      <c r="D48" s="6" t="s">
        <v>12</v>
      </c>
      <c r="E48" s="5"/>
      <c r="F48" s="5"/>
      <c r="G48" s="7"/>
    </row>
    <row r="49" spans="1:7">
      <c r="A49" s="4">
        <v>45</v>
      </c>
      <c r="B49" s="5" t="s">
        <v>59</v>
      </c>
      <c r="C49" s="5" t="s">
        <v>60</v>
      </c>
      <c r="D49" s="6" t="s">
        <v>12</v>
      </c>
      <c r="E49" s="5"/>
      <c r="F49" s="5"/>
      <c r="G49" s="7"/>
    </row>
    <row r="50" spans="1:7">
      <c r="A50" s="4">
        <v>46</v>
      </c>
      <c r="B50" s="5" t="s">
        <v>61</v>
      </c>
      <c r="C50" s="5" t="s">
        <v>60</v>
      </c>
      <c r="D50" s="6" t="s">
        <v>12</v>
      </c>
      <c r="E50" s="5"/>
      <c r="F50" s="5"/>
      <c r="G50" s="7"/>
    </row>
    <row r="51" spans="1:7">
      <c r="A51" s="4">
        <v>47</v>
      </c>
      <c r="B51" s="5" t="s">
        <v>62</v>
      </c>
      <c r="C51" s="5" t="s">
        <v>60</v>
      </c>
      <c r="D51" s="6" t="s">
        <v>12</v>
      </c>
      <c r="E51" s="5"/>
      <c r="F51" s="5"/>
      <c r="G51" s="7"/>
    </row>
    <row r="52" spans="1:7">
      <c r="A52" s="4">
        <v>48</v>
      </c>
      <c r="B52" s="5" t="s">
        <v>63</v>
      </c>
      <c r="C52" s="5" t="s">
        <v>60</v>
      </c>
      <c r="D52" s="6" t="s">
        <v>12</v>
      </c>
      <c r="E52" s="5"/>
      <c r="F52" s="5"/>
      <c r="G52" s="7"/>
    </row>
  </sheetData>
  <conditionalFormatting sqref="D5:D52">
    <cfRule type="cellIs" dxfId="0" priority="1" operator="equal">
      <formula>"Fix now"</formula>
    </cfRule>
    <cfRule type="cellIs" dxfId="1" priority="2" operator="equal">
      <formula>"Watch"</formula>
    </cfRule>
    <cfRule type="cellIs" dxfId="2" priority="3" operator="equal">
      <formula>"Clean"</formula>
    </cfRule>
  </conditionalFormatting>
  <dataValidations count="1">
    <dataValidation type="list" allowBlank="1" showInputMessage="1" showErrorMessage="1" sqref="D5:D52">
      <formula1>"Clean,Watch,Fix now"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52.7109375" customWidth="1"/>
    <col min="2" max="3" width="20.7109375" customWidth="1"/>
    <col min="4" max="6" width="14.7109375" customWidth="1"/>
  </cols>
  <sheetData>
    <row r="1" spans="1:6">
      <c r="A1" s="1" t="s">
        <v>64</v>
      </c>
    </row>
    <row r="2" spans="1:6">
      <c r="A2" s="2" t="s">
        <v>65</v>
      </c>
    </row>
    <row r="3" spans="1:6">
      <c r="A3" s="2" t="s">
        <v>66</v>
      </c>
    </row>
    <row r="4" spans="1:6">
      <c r="A4" s="3" t="s">
        <v>67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</row>
    <row r="5" spans="1:6">
      <c r="A5" s="4" t="s">
        <v>73</v>
      </c>
      <c r="B5" s="8"/>
      <c r="C5" s="8"/>
      <c r="D5" s="9">
        <f>IF(OR(B5="",B5=0),"",ABS((B5-C5)/B5))</f>
        <v>0</v>
      </c>
      <c r="E5" s="10">
        <v>0.05</v>
      </c>
      <c r="F5" s="11">
        <f>IF(D5="","",IF(D5&gt;E5,"FLAG","OK"))</f>
        <v>0</v>
      </c>
    </row>
    <row r="6" spans="1:6">
      <c r="A6" s="4" t="s">
        <v>74</v>
      </c>
      <c r="B6" s="8"/>
      <c r="C6" s="8"/>
      <c r="D6" s="9">
        <f>IF(OR(B6="",B6=0),"",ABS((B6-C6)/B6))</f>
        <v>0</v>
      </c>
      <c r="E6" s="10">
        <v>0.1</v>
      </c>
      <c r="F6" s="11">
        <f>IF(D6="","",IF(D6&gt;E6,"FLAG","OK"))</f>
        <v>0</v>
      </c>
    </row>
    <row r="7" spans="1:6">
      <c r="A7" s="4" t="s">
        <v>75</v>
      </c>
      <c r="B7" s="8"/>
      <c r="C7" s="8"/>
      <c r="D7" s="9">
        <f>IF(OR(B7="",B7=0),"",ABS((B7-C7)/B7))</f>
        <v>0</v>
      </c>
      <c r="E7" s="10">
        <v>0.05</v>
      </c>
      <c r="F7" s="11">
        <f>IF(D7="","",IF(D7&gt;E7,"FLAG","OK"))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5"/>
  <cols>
    <col min="1" max="1" width="44.7109375" customWidth="1"/>
    <col min="2" max="2" width="22.7109375" customWidth="1"/>
    <col min="3" max="3" width="60.7109375" customWidth="1"/>
  </cols>
  <sheetData>
    <row r="1" spans="1:3">
      <c r="A1" s="1" t="s">
        <v>76</v>
      </c>
    </row>
    <row r="2" spans="1:3">
      <c r="A2" s="2" t="s">
        <v>77</v>
      </c>
    </row>
    <row r="3" spans="1:3">
      <c r="A3" s="2" t="s">
        <v>78</v>
      </c>
    </row>
    <row r="4" spans="1:3">
      <c r="A4" s="3" t="s">
        <v>79</v>
      </c>
      <c r="B4" s="3" t="s">
        <v>72</v>
      </c>
      <c r="C4" s="3" t="s">
        <v>80</v>
      </c>
    </row>
    <row r="5" spans="1:3">
      <c r="A5" s="4" t="s">
        <v>81</v>
      </c>
      <c r="B5" s="12">
        <f>COUNTIF('Signal Scan'!D5:D52,"Fix now")</f>
        <v>0</v>
      </c>
      <c r="C5" s="13" t="s">
        <v>82</v>
      </c>
    </row>
    <row r="6" spans="1:3">
      <c r="A6" s="4" t="s">
        <v>83</v>
      </c>
      <c r="B6" s="12">
        <f>COUNTIF('Signal Scan'!D5:D52,"Watch")</f>
        <v>0</v>
      </c>
      <c r="C6" s="13" t="s">
        <v>84</v>
      </c>
    </row>
    <row r="7" spans="1:3">
      <c r="A7" s="4" t="s">
        <v>85</v>
      </c>
      <c r="B7" s="12">
        <f>COUNTIF('Signal Scan'!D5:D52,"Clean")</f>
        <v>0</v>
      </c>
      <c r="C7" s="13" t="s">
        <v>86</v>
      </c>
    </row>
    <row r="8" spans="1:3">
      <c r="A8" s="4" t="s">
        <v>93</v>
      </c>
      <c r="B8" s="12">
        <f>SUMPRODUCT((B10:B14&gt;0)*1)</f>
        <v>0</v>
      </c>
      <c r="C8" s="13" t="s">
        <v>94</v>
      </c>
    </row>
    <row r="9" spans="1:3">
      <c r="A9" s="4" t="s">
        <v>87</v>
      </c>
    </row>
    <row r="10" spans="1:3">
      <c r="A10" s="4" t="s">
        <v>88</v>
      </c>
      <c r="B10" s="12">
        <f>COUNTIFS('Signal Scan'!C5:C52,"A",'Signal Scan'!D5:D52,"Fix now")</f>
        <v>0</v>
      </c>
    </row>
    <row r="11" spans="1:3">
      <c r="A11" s="4" t="s">
        <v>89</v>
      </c>
      <c r="B11" s="12">
        <f>COUNTIFS('Signal Scan'!C5:C52,"B",'Signal Scan'!D5:D52,"Fix now")</f>
        <v>0</v>
      </c>
    </row>
    <row r="12" spans="1:3">
      <c r="A12" s="4" t="s">
        <v>90</v>
      </c>
      <c r="B12" s="12">
        <f>COUNTIFS('Signal Scan'!C5:C52,"C",'Signal Scan'!D5:D52,"Fix now")</f>
        <v>0</v>
      </c>
    </row>
    <row r="13" spans="1:3">
      <c r="A13" s="4" t="s">
        <v>91</v>
      </c>
      <c r="B13" s="12">
        <f>COUNTIFS('Signal Scan'!C5:C52,"D",'Signal Scan'!D5:D52,"Fix now")</f>
        <v>0</v>
      </c>
    </row>
    <row r="14" spans="1:3">
      <c r="A14" s="4" t="s">
        <v>92</v>
      </c>
      <c r="B14" s="12">
        <f>COUNTIFS('Signal Scan'!C5:C52,"E",'Signal Scan'!D5:D52,"Fix now")</f>
        <v>0</v>
      </c>
    </row>
    <row r="16" spans="1:3">
      <c r="A16" s="4" t="s">
        <v>95</v>
      </c>
      <c r="B16" s="11">
        <f>IF(OR(B8&gt;=3,B5&gt;=6),"RED: escalate to your CA this quarter","GREEN: keep the quarterly cadence")</f>
        <v>0</v>
      </c>
      <c r="C16" s="13" t="s">
        <v>96</v>
      </c>
    </row>
    <row r="17" spans="1:3">
      <c r="A17" s="4" t="s">
        <v>97</v>
      </c>
      <c r="B17" s="11">
        <f>IF(B5=0,"No Fix-now signals. Keep the quarterly cadence.","Your worst group: "&amp;INDEX({"A: Account conduct &amp; fund movement","B: Financial statements","C: Project, security &amp; documentation","D: Governance &amp; market intelligence","E: Non-credit EWS 2024/2026"},MATCH(MAX(B10:B14),B10:B14,0)))</f>
        <v>0</v>
      </c>
      <c r="C17" s="13" t="s">
        <v>98</v>
      </c>
    </row>
    <row r="18" spans="1:3">
      <c r="A18" s="4" t="s">
        <v>99</v>
      </c>
      <c r="B18" s="12">
        <f>COUNTIF(Reconciliation!F5:F7,"FLAG")</f>
        <v>0</v>
      </c>
      <c r="C18" s="13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00.7109375" customWidth="1"/>
  </cols>
  <sheetData>
    <row r="1" spans="1:1">
      <c r="A1" s="1" t="s">
        <v>101</v>
      </c>
    </row>
    <row r="2" spans="1:1">
      <c r="A2" s="2" t="s">
        <v>102</v>
      </c>
    </row>
    <row r="4" spans="1:1">
      <c r="A4" s="13" t="s">
        <v>103</v>
      </c>
    </row>
    <row r="5" spans="1:1">
      <c r="A5" s="13" t="s">
        <v>104</v>
      </c>
    </row>
    <row r="6" spans="1:1">
      <c r="A6" s="13" t="s">
        <v>105</v>
      </c>
    </row>
    <row r="7" spans="1:1">
      <c r="A7" s="13" t="s">
        <v>106</v>
      </c>
    </row>
    <row r="8" spans="1:1">
      <c r="A8" s="1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Signal Scan</vt:lpstr>
      <vt:lpstr>Reconciliation</vt:lpstr>
      <vt:lpstr>Score &amp; Action</vt:lpstr>
      <vt:lpstr>How to use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2026-10-11T11:30:37Z</dcterms:created>
  <dcterms:modified xsi:type="dcterms:W3CDTF">2026-10-11T11:30:37Z</dcterms:modified>
</cp:coreProperties>
</file>