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C Checker" sheetId="1" r:id="rId1"/>
    <sheet name="Offer Compare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<sst xmlns="http://schemas.openxmlformats.org/spreadsheetml/2006/main" count="79" uniqueCount="72">
  <si>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LC charges, margin and limit checker (Rs. lakh unless stated)</t>
  </si>
  <si>
    <t>Yellow cells are inputs. Green cells are formulas. Change only yellow cells.</t>
  </si>
  <si>
    <t>LC amount</t>
  </si>
  <si>
    <t>Value of imported goods under this LC</t>
  </si>
  <si>
    <t>Cash margin rate</t>
  </si>
  <si>
    <t>Illustrative sanction assumption, not an RBI rate</t>
  </si>
  <si>
    <t>Existing outstanding LCs</t>
  </si>
  <si>
    <t>LCs already open against the same limit</t>
  </si>
  <si>
    <t>Sanctioned LC limit</t>
  </si>
  <si>
    <t>From the sanction letter</t>
  </si>
  <si>
    <t>Opening charge rate (illustrative)</t>
  </si>
  <si>
    <t>Illustrative only; sanction letter governs</t>
  </si>
  <si>
    <t>Usance charge rate per month (illustrative)</t>
  </si>
  <si>
    <t>Usance period (months)</t>
  </si>
  <si>
    <t>90 days = 3 months</t>
  </si>
  <si>
    <t>Cash margin</t>
  </si>
  <si>
    <t>Margin rate x LC amount</t>
  </si>
  <si>
    <t>Bank exposure</t>
  </si>
  <si>
    <t>LC amount minus cash margin</t>
  </si>
  <si>
    <t>Limit used after this LC</t>
  </si>
  <si>
    <t>Existing LCs plus this LC amount</t>
  </si>
  <si>
    <t>Limit headroom left</t>
  </si>
  <si>
    <t>Sanctioned limit minus limit used</t>
  </si>
  <si>
    <t>Opening charge</t>
  </si>
  <si>
    <t>LC amount x opening rate</t>
  </si>
  <si>
    <t>Usance charge</t>
  </si>
  <si>
    <t>LC amount x monthly rate x months</t>
  </si>
  <si>
    <t>Total illustrative charges</t>
  </si>
  <si>
    <t>Opening plus usance, excluding GST</t>
  </si>
  <si>
    <t>Cash out on day one</t>
  </si>
  <si>
    <t>Cash margin plus total charges</t>
  </si>
  <si>
    <t>Amount to fund at presentation (sight)</t>
  </si>
  <si>
    <t>Exposure after margin</t>
  </si>
  <si>
    <t>Amount to fund on due date (usance)</t>
  </si>
  <si>
    <t>Exposure after margin, paid later</t>
  </si>
  <si>
    <t>Devolved amount if unpaid</t>
  </si>
  <si>
    <t>LC amount minus margin applied</t>
  </si>
  <si>
    <t>Offer compare on the same Rs. 120 lakh LC, 90 days usance</t>
  </si>
  <si>
    <t>Yellow cells are inputs. Green cells are formulas.</t>
  </si>
  <si>
    <t>Margin rate, Offer A</t>
  </si>
  <si>
    <t>Same LC amount and charges as LC Checker</t>
  </si>
  <si>
    <t>Margin rate, Offer B</t>
  </si>
  <si>
    <t>Lower margin frees cash but raises devolved amount</t>
  </si>
  <si>
    <t>Cash margin, Offer A</t>
  </si>
  <si>
    <t>LC amount x Offer A margin</t>
  </si>
  <si>
    <t>Cash margin, Offer B</t>
  </si>
  <si>
    <t>LC amount x Offer B margin</t>
  </si>
  <si>
    <t>Cash freed by Offer B</t>
  </si>
  <si>
    <t>Offer A margin minus Offer B margin</t>
  </si>
  <si>
    <t>Bank exposure, Offer A</t>
  </si>
  <si>
    <t>LC amount minus Offer A margin</t>
  </si>
  <si>
    <t>Bank exposure, Offer B</t>
  </si>
  <si>
    <t>LC amount minus Offer B margin</t>
  </si>
  <si>
    <t>Devolved amount, Offer A</t>
  </si>
  <si>
    <t>Equals Offer A exposure</t>
  </si>
  <si>
    <t>Devolved amount, Offer B</t>
  </si>
  <si>
    <t>Equals Offer B exposure</t>
  </si>
  <si>
    <t>Cash out day one, Offer A</t>
  </si>
  <si>
    <t>Offer A margin plus total charges</t>
  </si>
  <si>
    <t>Cash out day one, Offer B</t>
  </si>
  <si>
    <t>Offer B margin plus total charges</t>
  </si>
  <si>
    <t>Reconciliation checks (all must read PASS)</t>
  </si>
  <si>
    <t>Margin + exposure = LC amount</t>
  </si>
  <si>
    <t>Computed by formula</t>
  </si>
  <si>
    <t>Limit used + headroom = sanctioned limit</t>
  </si>
  <si>
    <t>Opening + usance = total charges</t>
  </si>
  <si>
    <t>Devolved amount = LC amount minus margin</t>
  </si>
  <si>
    <t>Headroom is not negative</t>
  </si>
  <si>
    <t>Margin rate between 0% and 100%</t>
  </si>
  <si>
    <t>Offer B frees exactly the margin difference</t>
  </si>
  <si>
    <t>Overall</t>
  </si>
  <si>
    <t>All 7 checks must pass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</si>
</sst>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%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C8E6C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0" fillId="0" borderId="1" xfId="0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4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/>
  </sheetViews>
  <sheetFormatPr defaultRowHeight="15"/>
  <cols>
    <col min="1" max="1" width="46.7109375" customWidth="1"/>
    <col min="2" max="2" width="20.7109375" customWidth="1"/>
    <col min="3" max="3" width="60.7109375" customWidth="1"/>
  </cols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4">
        <v>120</v>
      </c>
      <c r="C4" s="3" t="s">
        <v>3</v>
      </c>
    </row>
    <row r="5" spans="1:3">
      <c r="A5" s="3" t="s">
        <v>4</v>
      </c>
      <c r="B5" s="5">
        <v>0.25</v>
      </c>
      <c r="C5" s="3" t="s">
        <v>5</v>
      </c>
    </row>
    <row r="6" spans="1:3">
      <c r="A6" s="3" t="s">
        <v>6</v>
      </c>
      <c r="B6" s="4">
        <v>20</v>
      </c>
      <c r="C6" s="3" t="s">
        <v>7</v>
      </c>
    </row>
    <row r="7" spans="1:3">
      <c r="A7" s="3" t="s">
        <v>8</v>
      </c>
      <c r="B7" s="4">
        <v>150</v>
      </c>
      <c r="C7" s="3" t="s">
        <v>9</v>
      </c>
    </row>
    <row r="8" spans="1:3">
      <c r="A8" s="3" t="s">
        <v>10</v>
      </c>
      <c r="B8" s="5">
        <v>0.0015</v>
      </c>
      <c r="C8" s="3" t="s">
        <v>11</v>
      </c>
    </row>
    <row r="9" spans="1:3">
      <c r="A9" s="3" t="s">
        <v>12</v>
      </c>
      <c r="B9" s="5">
        <v>0.001</v>
      </c>
      <c r="C9" s="3" t="s">
        <v>11</v>
      </c>
    </row>
    <row r="10" spans="1:3">
      <c r="A10" s="3" t="s">
        <v>13</v>
      </c>
      <c r="B10" s="4">
        <v>3</v>
      </c>
      <c r="C10" s="3" t="s">
        <v>14</v>
      </c>
    </row>
    <row r="12" spans="1:3">
      <c r="A12" s="3" t="s">
        <v>15</v>
      </c>
      <c r="B12" s="6">
        <f>B4*B5</f>
        <v>0</v>
      </c>
      <c r="C12" s="3" t="s">
        <v>16</v>
      </c>
    </row>
    <row r="13" spans="1:3">
      <c r="A13" s="3" t="s">
        <v>17</v>
      </c>
      <c r="B13" s="6">
        <f>B4-B12</f>
        <v>0</v>
      </c>
      <c r="C13" s="3" t="s">
        <v>18</v>
      </c>
    </row>
    <row r="14" spans="1:3">
      <c r="A14" s="3" t="s">
        <v>19</v>
      </c>
      <c r="B14" s="6">
        <f>B6+B4</f>
        <v>0</v>
      </c>
      <c r="C14" s="3" t="s">
        <v>20</v>
      </c>
    </row>
    <row r="15" spans="1:3">
      <c r="A15" s="3" t="s">
        <v>21</v>
      </c>
      <c r="B15" s="6">
        <f>B7-B14</f>
        <v>0</v>
      </c>
      <c r="C15" s="3" t="s">
        <v>22</v>
      </c>
    </row>
    <row r="16" spans="1:3">
      <c r="A16" s="3" t="s">
        <v>23</v>
      </c>
      <c r="B16" s="6">
        <f>B4*B8</f>
        <v>0</v>
      </c>
      <c r="C16" s="3" t="s">
        <v>24</v>
      </c>
    </row>
    <row r="17" spans="1:3">
      <c r="A17" s="3" t="s">
        <v>25</v>
      </c>
      <c r="B17" s="6">
        <f>B4*B9*B10</f>
        <v>0</v>
      </c>
      <c r="C17" s="3" t="s">
        <v>26</v>
      </c>
    </row>
    <row r="18" spans="1:3">
      <c r="A18" s="3" t="s">
        <v>27</v>
      </c>
      <c r="B18" s="6">
        <f>B16+B17</f>
        <v>0</v>
      </c>
      <c r="C18" s="3" t="s">
        <v>28</v>
      </c>
    </row>
    <row r="19" spans="1:3">
      <c r="A19" s="3" t="s">
        <v>29</v>
      </c>
      <c r="B19" s="6">
        <f>B12+B18</f>
        <v>0</v>
      </c>
      <c r="C19" s="3" t="s">
        <v>30</v>
      </c>
    </row>
    <row r="20" spans="1:3">
      <c r="A20" s="3" t="s">
        <v>31</v>
      </c>
      <c r="B20" s="6">
        <f>B13</f>
        <v>0</v>
      </c>
      <c r="C20" s="3" t="s">
        <v>32</v>
      </c>
    </row>
    <row r="21" spans="1:3">
      <c r="A21" s="3" t="s">
        <v>33</v>
      </c>
      <c r="B21" s="6">
        <f>B13</f>
        <v>0</v>
      </c>
      <c r="C21" s="3" t="s">
        <v>34</v>
      </c>
    </row>
    <row r="22" spans="1:3">
      <c r="A22" s="3" t="s">
        <v>35</v>
      </c>
      <c r="B22" s="6">
        <f>B4-B12</f>
        <v>0</v>
      </c>
      <c r="C22" s="3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cols>
    <col min="1" max="1" width="46.7109375" customWidth="1"/>
    <col min="2" max="3" width="20.7109375" customWidth="1"/>
    <col min="4" max="4" width="50.7109375" customWidth="1"/>
  </cols>
  <sheetData>
    <row r="1" spans="1:4">
      <c r="A1" s="1" t="s">
        <v>37</v>
      </c>
    </row>
    <row r="2" spans="1:4">
      <c r="A2" s="2" t="s">
        <v>38</v>
      </c>
    </row>
    <row r="4" spans="1:4">
      <c r="A4" s="3" t="s">
        <v>39</v>
      </c>
      <c r="B4" s="5">
        <v>0.25</v>
      </c>
      <c r="D4" s="3" t="s">
        <v>40</v>
      </c>
    </row>
    <row r="5" spans="1:4">
      <c r="A5" s="3" t="s">
        <v>41</v>
      </c>
      <c r="B5" s="5">
        <v>0.15</v>
      </c>
      <c r="D5" s="3" t="s">
        <v>42</v>
      </c>
    </row>
    <row r="7" spans="1:4">
      <c r="A7" s="3" t="s">
        <v>43</v>
      </c>
      <c r="B7" s="6">
        <f>'LC Checker'!B4*B4</f>
        <v>0</v>
      </c>
      <c r="D7" s="3" t="s">
        <v>44</v>
      </c>
    </row>
    <row r="8" spans="1:4">
      <c r="A8" s="3" t="s">
        <v>45</v>
      </c>
      <c r="B8" s="6">
        <f>'LC Checker'!B4*B5</f>
        <v>0</v>
      </c>
      <c r="D8" s="3" t="s">
        <v>46</v>
      </c>
    </row>
    <row r="9" spans="1:4">
      <c r="A9" s="3" t="s">
        <v>47</v>
      </c>
      <c r="B9" s="6">
        <f>B7-B8</f>
        <v>0</v>
      </c>
      <c r="D9" s="3" t="s">
        <v>48</v>
      </c>
    </row>
    <row r="10" spans="1:4">
      <c r="A10" s="3" t="s">
        <v>49</v>
      </c>
      <c r="B10" s="6">
        <f>'LC Checker'!B4-B7</f>
        <v>0</v>
      </c>
      <c r="D10" s="3" t="s">
        <v>50</v>
      </c>
    </row>
    <row r="11" spans="1:4">
      <c r="A11" s="3" t="s">
        <v>51</v>
      </c>
      <c r="B11" s="6">
        <f>'LC Checker'!B4-B8</f>
        <v>0</v>
      </c>
      <c r="D11" s="3" t="s">
        <v>52</v>
      </c>
    </row>
    <row r="12" spans="1:4">
      <c r="A12" s="3" t="s">
        <v>53</v>
      </c>
      <c r="B12" s="6">
        <f>B10</f>
        <v>0</v>
      </c>
      <c r="D12" s="3" t="s">
        <v>54</v>
      </c>
    </row>
    <row r="13" spans="1:4">
      <c r="A13" s="3" t="s">
        <v>55</v>
      </c>
      <c r="B13" s="6">
        <f>B11</f>
        <v>0</v>
      </c>
      <c r="D13" s="3" t="s">
        <v>56</v>
      </c>
    </row>
    <row r="14" spans="1:4">
      <c r="A14" s="3" t="s">
        <v>57</v>
      </c>
      <c r="B14" s="6">
        <f>B7+'LC Checker'!B18</f>
        <v>0</v>
      </c>
      <c r="D14" s="3" t="s">
        <v>58</v>
      </c>
    </row>
    <row r="15" spans="1:4">
      <c r="A15" s="3" t="s">
        <v>59</v>
      </c>
      <c r="B15" s="6">
        <f>B8+'LC Checker'!B18</f>
        <v>0</v>
      </c>
      <c r="D15" s="3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cols>
    <col min="1" max="1" width="58.7109375" customWidth="1"/>
    <col min="2" max="2" width="16.7109375" customWidth="1"/>
    <col min="3" max="3" width="50.7109375" customWidth="1"/>
  </cols>
  <sheetData>
    <row r="1" spans="1:3">
      <c r="A1" s="1" t="s">
        <v>61</v>
      </c>
    </row>
    <row r="3" spans="1:3">
      <c r="A3" s="3" t="s">
        <v>62</v>
      </c>
      <c r="B3" s="6">
        <f>IF('LC Checker'!B12+'LC Checker'!B13='LC Checker'!B4,"PASS","FAIL")</f>
        <v>0</v>
      </c>
      <c r="C3" s="3" t="s">
        <v>63</v>
      </c>
    </row>
    <row r="4" spans="1:3">
      <c r="A4" s="3" t="s">
        <v>64</v>
      </c>
      <c r="B4" s="6">
        <f>IF('LC Checker'!B14+'LC Checker'!B15='LC Checker'!B7,"PASS","FAIL")</f>
        <v>0</v>
      </c>
      <c r="C4" s="3" t="s">
        <v>63</v>
      </c>
    </row>
    <row r="5" spans="1:3">
      <c r="A5" s="3" t="s">
        <v>65</v>
      </c>
      <c r="B5" s="6">
        <f>IF('LC Checker'!B16+'LC Checker'!B17='LC Checker'!B18,"PASS","FAIL")</f>
        <v>0</v>
      </c>
      <c r="C5" s="3" t="s">
        <v>63</v>
      </c>
    </row>
    <row r="6" spans="1:3">
      <c r="A6" s="3" t="s">
        <v>66</v>
      </c>
      <c r="B6" s="6">
        <f>IF('LC Checker'!B22='LC Checker'!B4-'LC Checker'!B12,"PASS","FAIL")</f>
        <v>0</v>
      </c>
      <c r="C6" s="3" t="s">
        <v>63</v>
      </c>
    </row>
    <row r="7" spans="1:3">
      <c r="A7" s="3" t="s">
        <v>67</v>
      </c>
      <c r="B7" s="6">
        <f>IF('LC Checker'!B15&gt;=0,"PASS","FAIL")</f>
        <v>0</v>
      </c>
      <c r="C7" s="3" t="s">
        <v>63</v>
      </c>
    </row>
    <row r="8" spans="1:3">
      <c r="A8" s="3" t="s">
        <v>68</v>
      </c>
      <c r="B8" s="6">
        <f>IF(AND('LC Checker'!B5&gt;=0,'LC Checker'!B5&lt;=1),"PASS","FAIL")</f>
        <v>0</v>
      </c>
      <c r="C8" s="3" t="s">
        <v>63</v>
      </c>
    </row>
    <row r="9" spans="1:3">
      <c r="A9" s="3" t="s">
        <v>69</v>
      </c>
      <c r="B9" s="6">
        <f>IF('Offer Compare'!B9='Offer Compare'!B7-'Offer Compare'!B8,"PASS","FAIL")</f>
        <v>0</v>
      </c>
      <c r="C9" s="3" t="s">
        <v>63</v>
      </c>
    </row>
    <row r="11" spans="1:3">
      <c r="A11" s="3" t="s">
        <v>70</v>
      </c>
      <c r="B11" s="6">
        <f>IF(COUNTIF(B3:B9,"PASS")=7,"ALL PASS","FAIL")</f>
        <v>0</v>
      </c>
      <c r="C11" s="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LC Checker</vt:lpstr>
      <vt:lpstr>Offer Compare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2026-10-26T11:29:50Z</dcterms:created>
  <dcterms:modified xsi:type="dcterms:W3CDTF">2026-10-26T11:29:50Z</dcterms:modified>
</cp:coreProperties>
</file>