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ffer evaluator" sheetId="1" r:id="rId1"/>
    <sheet name="Checks" sheetId="2" r:id="rId2"/>
    <sheet name="Notes" sheetId="3" r:id="rId3"/>
  </sheets>
  <calcPr calcId="124519" fullCalcOnLoad="1"/>
</workbook>
</file>

<file path=xl/sharedStrings.xml><?xml version="1.0" encoding="utf-8"?>
<sst xmlns="http://schemas.openxmlformats.org/spreadsheetml/2006/main" count="47" uniqueCount="47">
  <si>
    <t>OTS Settlement Evaluator</t>
  </si>
  <si>
    <t>Yellow cells are inputs. Green cells are formulas. Same worked example as the article.</t>
  </si>
  <si>
    <t>YOUR DUES</t>
  </si>
  <si>
    <t>Principal outstanding (Rs)</t>
  </si>
  <si>
    <t>Interest and penalties accrued (Rs)</t>
  </si>
  <si>
    <t>Total dues (Rs)</t>
  </si>
  <si>
    <t>Settlement offer (Rs)</t>
  </si>
  <si>
    <t>Amount waived = haircut amount (Rs)</t>
  </si>
  <si>
    <t>FULL-REPAYMENT ALTERNATIVE</t>
  </si>
  <si>
    <t>Months to repay in full</t>
  </si>
  <si>
    <t>EMI if resumed (Rs)</t>
  </si>
  <si>
    <t>Discount rate for present value (% p.a.)</t>
  </si>
  <si>
    <t>RESULTS (formulas)</t>
  </si>
  <si>
    <t>Haircut %</t>
  </si>
  <si>
    <t>Full-pay nominal total (Rs)</t>
  </si>
  <si>
    <t>Monthly discount rate</t>
  </si>
  <si>
    <t>Present value of EMI stream (Rs)</t>
  </si>
  <si>
    <t>Present-value saving vs settlement (Rs)</t>
  </si>
  <si>
    <t>Immediate cash saving vs paying full now (Rs)</t>
  </si>
  <si>
    <t>Extra interest cost of continuing (Rs)</t>
  </si>
  <si>
    <t>Verdict</t>
  </si>
  <si>
    <t>Note: the 12-month cooling floor binds the settling bank (RBI framework); other lenders make their own call. CIBIL reports the account as Settled. Tax on the waived amount is contested in the courts; take a CA opinion.</t>
  </si>
  <si>
    <t>Reconciliation checks: article worked example</t>
  </si>
  <si>
    <t>Each computed cell is a live formula. Expected values are the article's verified numbers.</t>
  </si>
  <si>
    <t>Check</t>
  </si>
  <si>
    <t>Computed (formula)</t>
  </si>
  <si>
    <t>Expected</t>
  </si>
  <si>
    <t>Tolerance</t>
  </si>
  <si>
    <t>Result</t>
  </si>
  <si>
    <t>Total dues = principal + interest + penalties</t>
  </si>
  <si>
    <t>Waived = dues - offer</t>
  </si>
  <si>
    <t>Haircut % = waived / dues</t>
  </si>
  <si>
    <t>Full-pay nominal = EMI x months</t>
  </si>
  <si>
    <t>Monthly discount rate = 10%/12</t>
  </si>
  <si>
    <t>PV of EMI stream (10%)</t>
  </si>
  <si>
    <t>PV saving vs settlement</t>
  </si>
  <si>
    <t>Immediate cash saving = dues - offer</t>
  </si>
  <si>
    <t>Extra interest cost of continuing</t>
  </si>
  <si>
    <t>OVERALL</t>
  </si>
  <si>
    <t>Assumptions and reading notes</t>
  </si>
  <si>
    <t>1. Worked example mirrors the article exactly: dues Rs 5,50,000; offer Rs 3,20,000; waived Rs 2,30,000; haircut 41.8%.</t>
  </si>
  <si>
    <t>2. The EMI alternative (Rs 26,000 x 24) amortises the FULL Rs 5,50,000 of dues at about 12.4% p.a.; the Rs 74,000 difference to the Rs 6,24,000 nominal total is interest accruing while you repay.</t>
  </si>
  <si>
    <t>3. Present value uses your own discount rate (default 10% p.a.); change B13 to re-run.</t>
  </si>
  <si>
    <t>4. The 12-month cooling period is the RBI framework floor for the settling bank; farm credit and technical write-offs follow the bank's board policy.</t>
  </si>
  <si>
    <t>5. CIBIL reports a compromised account as Settled, which TransUnion CIBIL says lenders do not view favourably.</t>
  </si>
  <si>
    <t>6. Tax on the waived portion is contested (Supreme Court Logitronics line vs Madras HC Ramaniyam Homes); get a CA opinion before filing.</t>
  </si>
  <si>
    <t>7. If you default on an instalment settlement, the revival clause cancels the concessions and the original dues return minus amounts paid.</t>
  </si>
</sst>
</file>

<file path=xl/styles.xml><?xml version="1.0" encoding="utf-8"?>
<styleSheet xmlns="http://schemas.openxmlformats.org/spreadsheetml/2006/main">
  <numFmts count="5">
    <numFmt numFmtId="164" formatCode="#,##0"/>
    <numFmt numFmtId="165" formatCode="0.0"/>
    <numFmt numFmtId="166" formatCode="0.00%"/>
    <numFmt numFmtId="167" formatCode="0.000000"/>
    <numFmt numFmtId="168" formatCode="#,##0.00"/>
  </numFmts>
  <fonts count="3">
    <font>
      <sz val="11"/>
      <color theme="1"/>
      <name val="Calibri"/>
      <family val="2"/>
      <scheme val="minor"/>
    </font>
    <font>
      <b/>
      <sz val="14"/>
      <color rgb="FF1F4E79"/>
      <name val="Calibri"/>
      <family val="2"/>
      <scheme val="minor"/>
    </font>
    <font>
      <b/>
      <sz val="11"/>
      <color rgb="FF1F4E7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6EFCE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2" borderId="0" xfId="0" applyFont="1" applyFill="1"/>
    <xf numFmtId="0" fontId="0" fillId="3" borderId="1" xfId="0" applyFill="1" applyBorder="1"/>
    <xf numFmtId="164" fontId="0" fillId="4" borderId="1" xfId="0" applyNumberFormat="1" applyFill="1" applyBorder="1"/>
    <xf numFmtId="164" fontId="0" fillId="5" borderId="1" xfId="0" applyNumberFormat="1" applyFill="1" applyBorder="1"/>
    <xf numFmtId="165" fontId="0" fillId="4" borderId="1" xfId="0" applyNumberFormat="1" applyFill="1" applyBorder="1"/>
    <xf numFmtId="166" fontId="0" fillId="5" borderId="1" xfId="0" applyNumberFormat="1" applyFill="1" applyBorder="1"/>
    <xf numFmtId="167" fontId="0" fillId="5" borderId="1" xfId="0" applyNumberFormat="1" applyFill="1" applyBorder="1"/>
    <xf numFmtId="168" fontId="0" fillId="5" borderId="1" xfId="0" applyNumberFormat="1" applyFill="1" applyBorder="1"/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1" width="44.7109375" customWidth="1"/>
    <col min="2" max="2" width="22.7109375" customWidth="1"/>
    <col min="3" max="3" width="40.7109375" customWidth="1"/>
  </cols>
  <sheetData>
    <row r="1" spans="1:2">
      <c r="A1" s="1" t="s">
        <v>0</v>
      </c>
    </row>
    <row r="2" spans="1:2">
      <c r="A2" s="2" t="s">
        <v>1</v>
      </c>
    </row>
    <row r="3" spans="1:2">
      <c r="A3" s="3" t="s">
        <v>2</v>
      </c>
    </row>
    <row r="4" spans="1:2">
      <c r="A4" s="4" t="s">
        <v>3</v>
      </c>
      <c r="B4" s="5">
        <v>400000</v>
      </c>
    </row>
    <row r="5" spans="1:2">
      <c r="A5" s="4" t="s">
        <v>4</v>
      </c>
      <c r="B5" s="5">
        <v>150000</v>
      </c>
    </row>
    <row r="6" spans="1:2">
      <c r="A6" s="4" t="s">
        <v>5</v>
      </c>
      <c r="B6" s="6">
        <f>B4+B5</f>
        <v>0</v>
      </c>
    </row>
    <row r="7" spans="1:2">
      <c r="A7" s="4" t="s">
        <v>6</v>
      </c>
      <c r="B7" s="5">
        <v>320000</v>
      </c>
    </row>
    <row r="8" spans="1:2">
      <c r="A8" s="4" t="s">
        <v>7</v>
      </c>
      <c r="B8" s="6">
        <f>B6-B7</f>
        <v>0</v>
      </c>
    </row>
    <row r="10" spans="1:2">
      <c r="A10" s="3" t="s">
        <v>8</v>
      </c>
    </row>
    <row r="11" spans="1:2">
      <c r="A11" s="4" t="s">
        <v>9</v>
      </c>
      <c r="B11" s="5">
        <v>24</v>
      </c>
    </row>
    <row r="12" spans="1:2">
      <c r="A12" s="4" t="s">
        <v>10</v>
      </c>
      <c r="B12" s="5">
        <v>26000</v>
      </c>
    </row>
    <row r="13" spans="1:2">
      <c r="A13" s="4" t="s">
        <v>11</v>
      </c>
      <c r="B13" s="7">
        <v>10</v>
      </c>
    </row>
    <row r="15" spans="1:2">
      <c r="A15" s="3" t="s">
        <v>12</v>
      </c>
    </row>
    <row r="16" spans="1:2">
      <c r="A16" s="4" t="s">
        <v>13</v>
      </c>
      <c r="B16" s="8">
        <f>B8/B6</f>
        <v>0</v>
      </c>
    </row>
    <row r="17" spans="1:2">
      <c r="A17" s="4" t="s">
        <v>14</v>
      </c>
      <c r="B17" s="6">
        <f>B12*B11</f>
        <v>0</v>
      </c>
    </row>
    <row r="18" spans="1:2">
      <c r="A18" s="4" t="s">
        <v>15</v>
      </c>
      <c r="B18" s="9">
        <f>B13/12/100</f>
        <v>0</v>
      </c>
    </row>
    <row r="19" spans="1:2">
      <c r="A19" s="4" t="s">
        <v>16</v>
      </c>
      <c r="B19" s="10">
        <f>PV(B18,B11,-B12)</f>
        <v>0</v>
      </c>
    </row>
    <row r="20" spans="1:2">
      <c r="A20" s="4" t="s">
        <v>17</v>
      </c>
      <c r="B20" s="10">
        <f>B19-B7</f>
        <v>0</v>
      </c>
    </row>
    <row r="21" spans="1:2">
      <c r="A21" s="4" t="s">
        <v>18</v>
      </c>
      <c r="B21" s="6">
        <f>B6-B7</f>
        <v>0</v>
      </c>
    </row>
    <row r="22" spans="1:2">
      <c r="A22" s="4" t="s">
        <v>19</v>
      </c>
      <c r="B22" s="6">
        <f>B17-B6</f>
        <v>0</v>
      </c>
    </row>
    <row r="24" spans="1:2">
      <c r="A24" s="4" t="s">
        <v>20</v>
      </c>
      <c r="B24" s="11">
        <f>IF(B16&gt;=0.4,"Offer clears the 40% haircut bar. Now weigh the CIBIL, tax and cooling-period costs.","Haircut is below 40%. Counter once or reassess whether to keep fighting.")</f>
        <v>0</v>
      </c>
    </row>
    <row r="26" spans="1:2">
      <c r="A26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44.7109375" customWidth="1"/>
    <col min="2" max="2" width="22.7109375" customWidth="1"/>
    <col min="3" max="3" width="20.7109375" customWidth="1"/>
    <col min="4" max="4" width="22.7109375" customWidth="1"/>
    <col min="5" max="5" width="14.7109375" customWidth="1"/>
  </cols>
  <sheetData>
    <row r="1" spans="1:5">
      <c r="A1" s="1" t="s">
        <v>22</v>
      </c>
    </row>
    <row r="2" spans="1:5">
      <c r="A2" s="2" t="s">
        <v>23</v>
      </c>
    </row>
    <row r="3" spans="1:5">
      <c r="A3" s="3" t="s">
        <v>24</v>
      </c>
      <c r="B3" s="3" t="s">
        <v>25</v>
      </c>
      <c r="C3" s="3" t="s">
        <v>26</v>
      </c>
      <c r="D3" s="3" t="s">
        <v>27</v>
      </c>
      <c r="E3" s="3" t="s">
        <v>28</v>
      </c>
    </row>
    <row r="4" spans="1:5">
      <c r="A4" s="4" t="s">
        <v>29</v>
      </c>
      <c r="B4" s="10">
        <f>'Offer evaluator'!B6</f>
        <v>0</v>
      </c>
      <c r="C4" s="10">
        <v>550000</v>
      </c>
      <c r="D4" s="9">
        <v>0.01</v>
      </c>
      <c r="E4" s="11">
        <f>IF(ABS(B4-C4)&lt;=D4,"PASS","FAIL")</f>
        <v>0</v>
      </c>
    </row>
    <row r="5" spans="1:5">
      <c r="A5" s="4" t="s">
        <v>30</v>
      </c>
      <c r="B5" s="10">
        <f>'Offer evaluator'!B8</f>
        <v>0</v>
      </c>
      <c r="C5" s="10">
        <v>230000</v>
      </c>
      <c r="D5" s="9">
        <v>0.01</v>
      </c>
      <c r="E5" s="11">
        <f>IF(ABS(B5-C5)&lt;=D5,"PASS","FAIL")</f>
        <v>0</v>
      </c>
    </row>
    <row r="6" spans="1:5">
      <c r="A6" s="4" t="s">
        <v>31</v>
      </c>
      <c r="B6" s="8">
        <f>'Offer evaluator'!B16</f>
        <v>0</v>
      </c>
      <c r="C6" s="10">
        <v>0.41818</v>
      </c>
      <c r="D6" s="9">
        <v>0.0005</v>
      </c>
      <c r="E6" s="11">
        <f>IF(ABS(B6-C6)&lt;=D6,"PASS","FAIL")</f>
        <v>0</v>
      </c>
    </row>
    <row r="7" spans="1:5">
      <c r="A7" s="4" t="s">
        <v>32</v>
      </c>
      <c r="B7" s="10">
        <f>'Offer evaluator'!B17</f>
        <v>0</v>
      </c>
      <c r="C7" s="10">
        <v>624000</v>
      </c>
      <c r="D7" s="9">
        <v>0.01</v>
      </c>
      <c r="E7" s="11">
        <f>IF(ABS(B7-C7)&lt;=D7,"PASS","FAIL")</f>
        <v>0</v>
      </c>
    </row>
    <row r="8" spans="1:5">
      <c r="A8" s="4" t="s">
        <v>33</v>
      </c>
      <c r="B8" s="8">
        <f>'Offer evaluator'!B18</f>
        <v>0</v>
      </c>
      <c r="C8" s="10">
        <v>0.008333333</v>
      </c>
      <c r="D8" s="9">
        <v>1E-09</v>
      </c>
      <c r="E8" s="11">
        <f>IF(ABS(B8-C8)&lt;=D8,"PASS","FAIL")</f>
        <v>0</v>
      </c>
    </row>
    <row r="9" spans="1:5">
      <c r="A9" s="4" t="s">
        <v>34</v>
      </c>
      <c r="B9" s="8">
        <f>'Offer evaluator'!B19</f>
        <v>0</v>
      </c>
      <c r="C9" s="10">
        <v>563442.23</v>
      </c>
      <c r="D9" s="9">
        <v>0.05</v>
      </c>
      <c r="E9" s="11">
        <f>IF(ABS(B9-C9)&lt;=D9,"PASS","FAIL")</f>
        <v>0</v>
      </c>
    </row>
    <row r="10" spans="1:5">
      <c r="A10" s="4" t="s">
        <v>35</v>
      </c>
      <c r="B10" s="10">
        <f>'Offer evaluator'!B20</f>
        <v>0</v>
      </c>
      <c r="C10" s="10">
        <v>243442.23</v>
      </c>
      <c r="D10" s="9">
        <v>0.05</v>
      </c>
      <c r="E10" s="11">
        <f>IF(ABS(B10-C10)&lt;=D10,"PASS","FAIL")</f>
        <v>0</v>
      </c>
    </row>
    <row r="11" spans="1:5">
      <c r="A11" s="4" t="s">
        <v>36</v>
      </c>
      <c r="B11" s="10">
        <f>'Offer evaluator'!B21</f>
        <v>0</v>
      </c>
      <c r="C11" s="10">
        <v>230000</v>
      </c>
      <c r="D11" s="9">
        <v>0.01</v>
      </c>
      <c r="E11" s="11">
        <f>IF(ABS(B11-C11)&lt;=D11,"PASS","FAIL")</f>
        <v>0</v>
      </c>
    </row>
    <row r="12" spans="1:5">
      <c r="A12" s="4" t="s">
        <v>37</v>
      </c>
      <c r="B12" s="10">
        <f>'Offer evaluator'!B22</f>
        <v>0</v>
      </c>
      <c r="C12" s="10">
        <v>74000</v>
      </c>
      <c r="D12" s="9">
        <v>0.01</v>
      </c>
      <c r="E12" s="11">
        <f>IF(ABS(B12-C12)&lt;=D12,"PASS","FAIL")</f>
        <v>0</v>
      </c>
    </row>
    <row r="13" spans="1:5">
      <c r="A13" s="3" t="s">
        <v>38</v>
      </c>
      <c r="E13" s="11">
        <f>IF(COUNTIF(E4:E12,"FAIL")=0,"ALL PASS","CHECK FAILURES")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sheetFormatPr defaultRowHeight="15"/>
  <cols>
    <col min="1" max="1" width="110.7109375" customWidth="1"/>
  </cols>
  <sheetData>
    <row r="1" spans="1:1">
      <c r="A1" s="1" t="s">
        <v>39</v>
      </c>
    </row>
    <row r="2" spans="1:1">
      <c r="A2" s="2" t="s">
        <v>40</v>
      </c>
    </row>
    <row r="3" spans="1:1">
      <c r="A3" s="2" t="s">
        <v>41</v>
      </c>
    </row>
    <row r="4" spans="1:1">
      <c r="A4" s="2" t="s">
        <v>42</v>
      </c>
    </row>
    <row r="5" spans="1:1">
      <c r="A5" s="2" t="s">
        <v>43</v>
      </c>
    </row>
    <row r="6" spans="1:1">
      <c r="A6" s="2" t="s">
        <v>44</v>
      </c>
    </row>
    <row r="7" spans="1:1">
      <c r="A7" s="2" t="s">
        <v>45</v>
      </c>
    </row>
    <row r="8" spans="1:1">
      <c r="A8" s="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Offer evaluator</vt:lpstr>
      <vt:lpstr>Checks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2026-10-22T11:28:27Z</dcterms:created>
  <dcterms:modified xsi:type="dcterms:W3CDTF">2026-10-22T11:28:27Z</dcterms:modified>
</cp:coreProperties>
</file>