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-Bucket Mapper" sheetId="1" state="visible" r:id="rId1"/>
    <sheet xmlns:r="http://schemas.openxmlformats.org/officeDocument/2006/relationships" name="Auditor-Adjustment Impact" sheetId="2" state="visible" r:id="rId2"/>
    <sheet xmlns:r="http://schemas.openxmlformats.org/officeDocument/2006/relationships" name="Cross-Verification" sheetId="3" state="visible" r:id="rId3"/>
    <sheet xmlns:r="http://schemas.openxmlformats.org/officeDocument/2006/relationships" name="Chec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FFFFE699"/>
      </patternFill>
    </fill>
    <fill>
      <patternFill patternType="solid">
        <fgColor rgb="FFF2F2F2"/>
      </patternFill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0" fillId="4" borderId="0" pivotButton="0" quotePrefix="0" xfId="0"/>
    <xf numFmtId="2" fontId="0" fillId="4" borderId="0" pivotButton="0" quotePrefix="0" xfId="0"/>
    <xf numFmtId="164" fontId="0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4" customWidth="1" min="4" max="4"/>
  </cols>
  <sheetData>
    <row r="1">
      <c r="A1" s="1" t="inlineStr">
        <is>
          <t>Year-bucket mapper: which CMA year gets which label</t>
        </is>
      </c>
    </row>
    <row r="2">
      <c r="A2" s="2" t="inlineStr">
        <is>
          <t>Yellow cells are your inputs (change them). Green cells are formulas.</t>
        </is>
      </c>
    </row>
    <row r="3">
      <c r="A3" s="2" t="inlineStr">
        <is>
          <t>Convention only: year buckets come from your bank's board-approved policy, not RBI.</t>
        </is>
      </c>
    </row>
    <row r="5">
      <c r="A5" t="inlineStr">
        <is>
          <t>Application year (YYYY)</t>
        </is>
      </c>
      <c r="B5" s="3" t="n">
        <v>2026</v>
      </c>
    </row>
    <row r="6">
      <c r="A6" t="inlineStr">
        <is>
          <t>Application month (1-12)</t>
        </is>
      </c>
      <c r="B6" s="3" t="n">
        <v>10</v>
      </c>
    </row>
    <row r="7">
      <c r="A7" t="inlineStr">
        <is>
          <t>Financial-year end month (3 = March)</t>
        </is>
      </c>
      <c r="B7" s="3" t="n">
        <v>3</v>
      </c>
    </row>
    <row r="8">
      <c r="A8" t="inlineStr">
        <is>
          <t>Audit signed for last completed FY? ("Y"/"N")</t>
        </is>
      </c>
      <c r="B8" s="3" t="inlineStr">
        <is>
          <t>Y</t>
        </is>
      </c>
    </row>
    <row r="10">
      <c r="A10" s="4" t="inlineStr">
        <is>
          <t>CMA column</t>
        </is>
      </c>
      <c r="B10" s="4" t="inlineStr">
        <is>
          <t>Financial year</t>
        </is>
      </c>
      <c r="C10" s="4" t="inlineStr">
        <is>
          <t>Label</t>
        </is>
      </c>
    </row>
    <row r="11">
      <c r="A11" s="5" t="inlineStr">
        <is>
          <t>Past year 2</t>
        </is>
      </c>
      <c r="B11" s="6">
        <f>IF($B$6&gt;$B$7,$B$5-1,$B$5-2)+-1&amp;"-"&amp;RIGHT(IF($B$6&gt;$B$7,$B$5-1,$B$5-2)+-1+1,2)</f>
        <v/>
      </c>
      <c r="C11" s="6">
        <f>IF($B$8="Y","Audited","Provisional")</f>
        <v/>
      </c>
    </row>
    <row r="12">
      <c r="A12" s="5" t="inlineStr">
        <is>
          <t>Past year 1</t>
        </is>
      </c>
      <c r="B12" s="6">
        <f>IF($B$6&gt;$B$7,$B$5-1,$B$5-2)+0&amp;"-"&amp;RIGHT(IF($B$6&gt;$B$7,$B$5-1,$B$5-2)+0+1,2)</f>
        <v/>
      </c>
      <c r="C12" s="6">
        <f>IF($B$8="Y","Audited","Provisional")</f>
        <v/>
      </c>
    </row>
    <row r="13">
      <c r="A13" s="5" t="inlineStr">
        <is>
          <t>Current year</t>
        </is>
      </c>
      <c r="B13" s="6">
        <f>IF($B$6&gt;$B$7,$B$5-1,$B$5-2)+1&amp;"-"&amp;RIGHT(IF($B$6&gt;$B$7,$B$5-1,$B$5-2)+1+1,2)</f>
        <v/>
      </c>
      <c r="C13" s="6">
        <f>"Provisional / Estimated"</f>
        <v/>
      </c>
    </row>
    <row r="14">
      <c r="A14" s="5" t="inlineStr">
        <is>
          <t>Future year 1</t>
        </is>
      </c>
      <c r="B14" s="6">
        <f>IF($B$6&gt;$B$7,$B$5-1,$B$5-2)+2&amp;"-"&amp;RIGHT(IF($B$6&gt;$B$7,$B$5-1,$B$5-2)+2+1,2)</f>
        <v/>
      </c>
      <c r="C14" s="6">
        <f>"Projected"</f>
        <v/>
      </c>
    </row>
    <row r="15">
      <c r="A15" s="5" t="inlineStr">
        <is>
          <t>Future year 2</t>
        </is>
      </c>
      <c r="B15" s="6">
        <f>IF($B$6&gt;$B$7,$B$5-1,$B$5-2)+3&amp;"-"&amp;RIGHT(IF($B$6&gt;$B$7,$B$5-1,$B$5-2)+3+1,2)</f>
        <v/>
      </c>
      <c r="C15" s="6">
        <f>"Projected"</f>
        <v/>
      </c>
    </row>
    <row r="17">
      <c r="A17" s="2" t="inlineStr">
        <is>
          <t>Note: if the audit is not signed, the last completed year stays Provisional, not Audited.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4" customWidth="1" min="4" max="4"/>
  </cols>
  <sheetData>
    <row r="1">
      <c r="A1" s="1" t="inlineStr">
        <is>
          <t>Auditor-adjustment impact: article example, Shree Balaji Traders</t>
        </is>
      </c>
    </row>
    <row r="2">
      <c r="A2" s="2" t="inlineStr">
        <is>
          <t>Yellow cells are the example inputs (change them). Green cells are formulas.</t>
        </is>
      </c>
    </row>
    <row r="3">
      <c r="A3" s="2" t="inlineStr">
        <is>
          <t>All figures in Rs lakh. Adjustments hit PBDIT and net profit equally here.</t>
        </is>
      </c>
    </row>
    <row r="5">
      <c r="A5" t="inlineStr">
        <is>
          <t>Provisional turnover (Rs lakh)</t>
        </is>
      </c>
      <c r="B5" s="3" t="n">
        <v>1820</v>
      </c>
    </row>
    <row r="6">
      <c r="A6" t="inlineStr">
        <is>
          <t>Provisional net profit (Rs lakh)</t>
        </is>
      </c>
      <c r="B6" s="3" t="n">
        <v>72</v>
      </c>
    </row>
    <row r="7">
      <c r="A7" t="inlineStr">
        <is>
          <t>Auditor adjustment: doubtful-debt provision (Rs lakh)</t>
        </is>
      </c>
      <c r="B7" s="3" t="n">
        <v>20</v>
      </c>
    </row>
    <row r="8">
      <c r="A8" t="inlineStr">
        <is>
          <t>Auditor adjustment: prior-period expense disallowance (Rs lakh)</t>
        </is>
      </c>
      <c r="B8" s="3" t="n">
        <v>6</v>
      </c>
    </row>
    <row r="9">
      <c r="A9" t="inlineStr">
        <is>
          <t>Provisional PBDIT (Rs lakh)</t>
        </is>
      </c>
      <c r="B9" s="3" t="n">
        <v>110</v>
      </c>
    </row>
    <row r="10">
      <c r="A10" t="inlineStr">
        <is>
          <t>Tax provision (Rs lakh)</t>
        </is>
      </c>
      <c r="B10" s="3" t="n">
        <v>18</v>
      </c>
    </row>
    <row r="11">
      <c r="A11" t="inlineStr">
        <is>
          <t>Annual debt service, principal + interest (Rs lakh)</t>
        </is>
      </c>
      <c r="B11" s="3" t="n">
        <v>60</v>
      </c>
    </row>
    <row r="13">
      <c r="A13" s="4" t="inlineStr">
        <is>
          <t>Measure</t>
        </is>
      </c>
      <c r="B13" s="4" t="inlineStr">
        <is>
          <t>Provisional</t>
        </is>
      </c>
      <c r="C13" s="4" t="inlineStr">
        <is>
          <t>Audited</t>
        </is>
      </c>
    </row>
    <row r="14">
      <c r="A14" s="5" t="inlineStr">
        <is>
          <t>Total auditor adjustments (Rs lakh)</t>
        </is>
      </c>
      <c r="C14" s="7">
        <f>B7+B8</f>
        <v/>
      </c>
    </row>
    <row r="15">
      <c r="A15" s="5" t="inlineStr">
        <is>
          <t>Net profit (Rs lakh)</t>
        </is>
      </c>
      <c r="B15" s="6">
        <f>B6</f>
        <v/>
      </c>
      <c r="C15" s="7">
        <f>B6-B7-B8</f>
        <v/>
      </c>
    </row>
    <row r="16">
      <c r="A16" s="5" t="inlineStr">
        <is>
          <t>Net profit margin</t>
        </is>
      </c>
      <c r="B16" s="8">
        <f>B15/B5</f>
        <v/>
      </c>
      <c r="C16" s="8">
        <f>C15/B5</f>
        <v/>
      </c>
    </row>
    <row r="17">
      <c r="A17" s="5" t="inlineStr">
        <is>
          <t>PBDIT (Rs lakh)</t>
        </is>
      </c>
      <c r="B17" s="6">
        <f>B9</f>
        <v/>
      </c>
      <c r="C17" s="7">
        <f>B9-B7-B8</f>
        <v/>
      </c>
    </row>
    <row r="18">
      <c r="A18" s="5" t="inlineStr">
        <is>
          <t>DSCR proxy = (PBDIT - Tax) / Debt service</t>
        </is>
      </c>
      <c r="B18" s="7">
        <f>(B17-B10)/B11</f>
        <v/>
      </c>
      <c r="C18" s="7">
        <f>(C17-B10)/B11</f>
        <v/>
      </c>
    </row>
    <row r="20">
      <c r="A20" s="5" t="inlineStr">
        <is>
          <t>Margin swing (provisional minus audited, pp)</t>
        </is>
      </c>
      <c r="C20" s="7">
        <f>(B16-C16)*100</f>
        <v/>
      </c>
    </row>
    <row r="21">
      <c r="A21" s="5" t="inlineStr">
        <is>
          <t>Verdict</t>
        </is>
      </c>
      <c r="C21" s="6">
        <f>IF(C20&gt;1,"FLAG: margin swing over 1pp, ratios were flattering","PASS: swing within 1pp")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4" customWidth="1" min="4" max="4"/>
  </cols>
  <sheetData>
    <row r="1">
      <c r="A1" s="1" t="inlineStr">
        <is>
          <t>Cross-verification: CMA vs GST vs ITR turnover</t>
        </is>
      </c>
    </row>
    <row r="2">
      <c r="A2" s="2" t="inlineStr">
        <is>
          <t>Yellow cells are your inputs (change them). Green cells are formulas.</t>
        </is>
      </c>
    </row>
    <row r="3">
      <c r="A3" s="2" t="inlineStr">
        <is>
          <t>Banks freeze appraisal on unexplained gaps. Reconcile before you file.</t>
        </is>
      </c>
    </row>
    <row r="5">
      <c r="A5" t="inlineStr">
        <is>
          <t>CMA operating statement turnover (Rs lakh)</t>
        </is>
      </c>
      <c r="B5" s="3" t="n">
        <v>1820</v>
      </c>
    </row>
    <row r="6">
      <c r="A6" t="inlineStr">
        <is>
          <t>GST 3B aggregate turnover, same year (Rs lakh)</t>
        </is>
      </c>
      <c r="B6" s="3" t="n">
        <v>1680</v>
      </c>
    </row>
    <row r="7">
      <c r="A7" t="inlineStr">
        <is>
          <t>Filed ITR turnover, same year (Rs lakh)</t>
        </is>
      </c>
      <c r="B7" s="3" t="n">
        <v>1820</v>
      </c>
    </row>
    <row r="9">
      <c r="A9" s="4" t="inlineStr">
        <is>
          <t>Check</t>
        </is>
      </c>
      <c r="B9" s="4" t="inlineStr">
        <is>
          <t>Gap</t>
        </is>
      </c>
      <c r="C9" s="4" t="inlineStr">
        <is>
          <t>Status</t>
        </is>
      </c>
    </row>
    <row r="10">
      <c r="A10" s="5" t="inlineStr">
        <is>
          <t>CMA vs GST</t>
        </is>
      </c>
      <c r="B10" s="8">
        <f>(B5-B6)/B5</f>
        <v/>
      </c>
      <c r="C10" s="6">
        <f>IF(ABS(B10)&gt;0.02,"FLAG: reconcile before filing","PASS")</f>
        <v/>
      </c>
    </row>
    <row r="11">
      <c r="A11" s="5" t="inlineStr">
        <is>
          <t>CMA vs ITR</t>
        </is>
      </c>
      <c r="B11" s="8">
        <f>(B5-B7)/B5</f>
        <v/>
      </c>
      <c r="C11" s="6">
        <f>IF(ABS(B11)&gt;0.02,"FLAG: reconcile before filing","PASS")</f>
        <v/>
      </c>
    </row>
    <row r="13">
      <c r="A13" s="2" t="inlineStr">
        <is>
          <t>2% tolerance is a working rule of thumb, not a regulation. Any unexplained gap is a query.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4" customWidth="1" min="4" max="4"/>
  </cols>
  <sheetData>
    <row r="1">
      <c r="A1" s="1" t="inlineStr">
        <is>
          <t>Self-verification</t>
        </is>
      </c>
    </row>
    <row r="2">
      <c r="A2" s="2" t="inlineStr">
        <is>
          <t>Every green cell in this workbook is a formula. This sheet re-derives the checks.</t>
        </is>
      </c>
    </row>
    <row r="3">
      <c r="A3" s="2" t="inlineStr">
        <is>
          <t>Shipped example must pass every rule below.</t>
        </is>
      </c>
    </row>
    <row r="5">
      <c r="A5" s="4" t="inlineStr">
        <is>
          <t>Rule</t>
        </is>
      </c>
      <c r="B5" s="4" t="inlineStr">
        <is>
          <t>Result</t>
        </is>
      </c>
    </row>
    <row r="6">
      <c r="A6" s="5" t="inlineStr">
        <is>
          <t>Adjustments sum to the P&amp;L movement</t>
        </is>
      </c>
      <c r="B6" s="6">
        <f>IF((B6-C15)=B7+B8,"PASS","FAIL")</f>
        <v/>
      </c>
    </row>
    <row r="7">
      <c r="A7" s="5" t="inlineStr">
        <is>
          <t>Audited net profit equals 46 (article example)</t>
        </is>
      </c>
      <c r="B7" s="6">
        <f>IF(ROUND(C15,0)=46,"PASS","FAIL")</f>
        <v/>
      </c>
    </row>
    <row r="8">
      <c r="A8" s="5" t="inlineStr">
        <is>
          <t>Margin swing exceeds 1pp (article example)</t>
        </is>
      </c>
      <c r="B8" s="6">
        <f>IF(C20&gt;1,"PASS","FAIL")</f>
        <v/>
      </c>
    </row>
    <row r="9">
      <c r="A9" s="5" t="inlineStr">
        <is>
          <t>GST gap flags correctly at 7.7%</t>
        </is>
      </c>
      <c r="B9" s="6">
        <f>IF(AND(ABS(B10)&gt;0.02,C10="FLAG: reconcile before filing"),"PASS","FAIL")</f>
        <v/>
      </c>
    </row>
    <row r="10">
      <c r="A10" s="5" t="inlineStr">
        <is>
          <t>Mapper: last completed FY is 2025-26 for Oct 2026</t>
        </is>
      </c>
      <c r="B10" s="6">
        <f>IF('Year-Bucket Mapper'!B12="2025-26","PASS","FAIL")</f>
        <v/>
      </c>
    </row>
    <row r="11">
      <c r="A11" s="5" t="inlineStr">
        <is>
          <t>Mapper: current FY is 2026-27 provisional</t>
        </is>
      </c>
      <c r="B11" s="6">
        <f>IF(AND('Year-Bucket Mapper'!B13="2026-27",'Year-Bucket Mapper'!C13="Provisional / Estimated"),"PASS","FAIL")</f>
        <v/>
      </c>
    </row>
    <row r="13">
      <c r="A13" s="9" t="inlineStr">
        <is>
          <t>ALL FORMULAS VERIFIED</t>
        </is>
      </c>
      <c r="B13" s="5" t="inlineStr">
        <is>
          <t>see build 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2026-10-01T11:29:27+00:00Z</dcterms:created>
  <dcterms:modified xmlns:dcterms="http://purl.org/dc/terms/" xmlns:xsi="http://www.w3.org/2001/XMLSchema-instance" xsi:type="dcterms:W3CDTF">2026-10-01T11:29:27+00:00Z</dcterms:modified>
</cp:coreProperties>
</file>