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FA Timeline Tracker" sheetId="1" r:id="rId1"/>
    <sheet name="Borrower Response Checklist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<sst xmlns="http://schemas.openxmlformats.org/spreadsheetml/2006/main" count="104" uniqueCount="93">
  <si>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RFA timeline tracker: Arjun Textiles (illustrative)</t>
  </si>
  <si>
    <t>Yellow cells are inputs. Green cells are formulas. Change the yellow dates and amounts; deadlines recalc. Article file: EWS alert 02-Feb-2026, flag 24-Feb-2026, first CRILC 26-Feb-2026.</t>
  </si>
  <si>
    <t>Direction clocks: EWS examination preferably not more than 30 days (bank policy is binding); CRILC within 7 days of flag for accounts at or above Rs 3 crore; fraud or clear ordinarily within 180 days of first CRILC; show-cause reply not less than 21 days; FMR within 14 days of fraud classification.</t>
  </si>
  <si>
    <t>Input (yellow)</t>
  </si>
  <si>
    <t>Date / amount</t>
  </si>
  <si>
    <t>Computed deadline</t>
  </si>
  <si>
    <t>Days left / elapsed</t>
  </si>
  <si>
    <t>What this clock means</t>
  </si>
  <si>
    <t>EWS alert date (Day 0)</t>
  </si>
  <si>
    <t>Start of conduct review. Example trigger: Rs 2.4 crore cheque return plus Rs 3.1 crore sales proceeds routed outside the lending bank.</t>
  </si>
  <si>
    <t>Red-flag classification date</t>
  </si>
  <si>
    <t>Individual bank decision, standard or NPA. In the article this is Day 22 from alert.</t>
  </si>
  <si>
    <t>First CRILC report date</t>
  </si>
  <si>
    <t>Must be within 7 days of flag when exposure is at or above Rs 3 crore. Article reports on Day 2 of that window.</t>
  </si>
  <si>
    <t>Show-cause notice (SCN) date</t>
  </si>
  <si>
    <t>Detailed notice with transactions relied on. Enter the date your bank issued it.</t>
  </si>
  <si>
    <t>Borrower reply filed date</t>
  </si>
  <si>
    <t>Your written reply with annexures. Keep delivery proof. Article files on Day 16 of 21.</t>
  </si>
  <si>
    <t>Bank decision date (fraud or clear)</t>
  </si>
  <si>
    <t>Reasoned order date. Article clears the flag on this date, 106 days after first CRILC.</t>
  </si>
  <si>
    <t>Total exposure (Rs crore, fund + non-fund)</t>
  </si>
  <si>
    <t>Aggregate exposure. At or above Rs 3 crore the CRILC report duty in the direction applies.</t>
  </si>
  <si>
    <t>Summary (all formulas)</t>
  </si>
  <si>
    <t>Value</t>
  </si>
  <si>
    <t>Reading</t>
  </si>
  <si>
    <t>Days from EWS alert to flag</t>
  </si>
  <si>
    <t>Article: 22 days, inside the preferably 30-day examination guidance. Your bank policy holds the binding turnaround.</t>
  </si>
  <si>
    <t>CRILC threshold check (Rs 3 crore)</t>
  </si>
  <si>
    <t>Direction threshold for reporting flagged accounts. Smaller accounts can still be flagged under bank policy.</t>
  </si>
  <si>
    <t>CRILC 7-day check</t>
  </si>
  <si>
    <t>Report immediately and not later than 7 days from flag date for threshold accounts.</t>
  </si>
  <si>
    <t>180-day decision check</t>
  </si>
  <si>
    <t>Ordinarily within 180 days of first CRILC. Beyond that, Special Committee of the Board review with reasons plus RBI supervisory review.</t>
  </si>
  <si>
    <t>Reply status</t>
  </si>
  <si>
    <t>Not less than 21 days from SCN. File in writing, annex the trail, keep acknowledgment.</t>
  </si>
  <si>
    <t>If fraud: FMR deadline (decision + 14 days)</t>
  </si>
  <si>
    <t>Fraud Monitoring Return immediately but not later than 14 days from classification. Feeds the Central Fraud Registry.</t>
  </si>
  <si>
    <t>How to use: replace yellow dates with your bank letters. Do not type over green cells. If a date is not yet known, leave the yellow cell blank and ignore the green result until you fill it.</t>
  </si>
  <si>
    <t>Borrower document and response checklist</t>
  </si>
  <si>
    <t>Mark Status as Done, Pending or NA. Yellow is your input. Green totals are formulas. Keep one indexed folder, physical or digital, from the day the flag letter arrives.</t>
  </si>
  <si>
    <t>No.</t>
  </si>
  <si>
    <t>Document or action</t>
  </si>
  <si>
    <t>Status</t>
  </si>
  <si>
    <t>Date filed</t>
  </si>
  <si>
    <t>Why the bank asks / what to keep</t>
  </si>
  <si>
    <t>Flag letter and sanction letter (with audit clause)</t>
  </si>
  <si>
    <t>Pending</t>
  </si>
  <si>
    <t>The flag letter names the facility and date. The sanction letter carries the audit-on-flagging clause you signed. Keep both together.</t>
  </si>
  <si>
    <t>EWS trigger explanation note (one page per trigger)</t>
  </si>
  <si>
    <t>Explain each conduct trigger in plain words: what happened, amount, date, correction. Rs 2.4 crore return and Rs 3.1 crore routing in the article example.</t>
  </si>
  <si>
    <t>12-month bank statement (lending bank) with routing proof</t>
  </si>
  <si>
    <t>Show sales proceeds routing. Highlight credits that match reported sales. Flag any detour and its correction with dates.</t>
  </si>
  <si>
    <t>Sales invoices, e-way bills and transport records for flagged period</t>
  </si>
  <si>
    <t>Auditors test end use and trade reality. Match invoice value to statement credit and to stock movement.</t>
  </si>
  <si>
    <t>Stock statements and stock audit reports (last 4 quarters)</t>
  </si>
  <si>
    <t>Field discipline matters. Paid stock, debtor age and drawing power are re-performed. Keep the statements you filed, not fresh prints.</t>
  </si>
  <si>
    <t>Debtor and creditor ageing (as on flag date and current)</t>
  </si>
  <si>
    <t>Ageing explains drawing power and cycle stress. Split within 90 days and beyond, as your bank accepts.</t>
  </si>
  <si>
    <t>GST returns vs books vs bank credits reconciliation</t>
  </si>
  <si>
    <t>Three-way match is the fastest credibility test. Note every gap above your bank tolerance and its reason.</t>
  </si>
  <si>
    <t>Related-party contracts, invoices and pricing note</t>
  </si>
  <si>
    <t>If flows touch group or associate entities, keep contracts and pricing logic before anyone asks.</t>
  </si>
  <si>
    <t>Forensic / internal audit query replies (with annexure index)</t>
  </si>
  <si>
    <t>Answer each query in writing. Log submission date and receiving officer. Silence lets the bank decide on its own record.</t>
  </si>
  <si>
    <t>Show-cause notice reply (with delivery proof)</t>
  </si>
  <si>
    <t>Not less than 21 days from notice. Reply to transactions relied on, annex the trail, keep acknowledgment or courier proof.</t>
  </si>
  <si>
    <t>Board / partner authorisation for representation</t>
  </si>
  <si>
    <t>Who can sign and appear. Keep the authorisation with the reply file so the bank cannot question standing later.</t>
  </si>
  <si>
    <t>Group-company list with common promoters / directors</t>
  </si>
  <si>
    <t>If one account is classified as fraud, other group borrowal accounts with common promoters are examined. Map the group before the bank does.</t>
  </si>
  <si>
    <t>Summary</t>
  </si>
  <si>
    <t>Items marked Done</t>
  </si>
  <si>
    <t>Formula count of Done. Update Status as you file each item.</t>
  </si>
  <si>
    <t>Items not yet Done</t>
  </si>
  <si>
    <t>Reply-file readiness</t>
  </si>
  <si>
    <t>Share of checklist marked Done. Aim for 100% before the 21-day reply date.</t>
  </si>
  <si>
    <t>Checks: article values must pass</t>
  </si>
  <si>
    <t>Green cells are formulas. If any check shows CHECK, fix the input on the Timeline sheet, not here.</t>
  </si>
  <si>
    <t>Check</t>
  </si>
  <si>
    <t>Expected</t>
  </si>
  <si>
    <t>Result</t>
  </si>
  <si>
    <t>Note</t>
  </si>
  <si>
    <t>Days alert to flag (article 22)</t>
  </si>
  <si>
    <t>CRILC gap flag to report (article 2)</t>
  </si>
  <si>
    <t>180-day outer date (article 25-Aug-2026)</t>
  </si>
  <si>
    <t>25-Aug-2026</t>
  </si>
  <si>
    <t>Elapsed CRILC to decision (article 106)</t>
  </si>
  <si>
    <t>Spare days to 180 at decision (article 74)</t>
  </si>
  <si>
    <t>SCN reply window used (article 16 days)</t>
  </si>
  <si>
    <t>Checks listed</t>
  </si>
  <si>
    <t>Count of check rows. All should read PASS on the article example.</t>
  </si>
  <si>
    <t>Checks passing</t>
  </si>
  <si>
    <t>Formula. 6 of 6 PASS means the workbook matches the article timeline.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</si>
</sst>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A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  <xf numFmtId="164" fontId="0" fillId="3" borderId="1" xfId="0" applyNumberFormat="1" applyFill="1" applyBorder="1"/>
    <xf numFmtId="164" fontId="0" fillId="4" borderId="1" xfId="0" applyNumberFormat="1" applyFill="1" applyBorder="1"/>
    <xf numFmtId="1" fontId="0" fillId="4" borderId="1" xfId="0" applyNumberFormat="1" applyFill="1" applyBorder="1"/>
    <xf numFmtId="0" fontId="4" fillId="0" borderId="0" xfId="0" applyFont="1" applyAlignment="1">
      <alignment vertical="center" wrapText="1"/>
    </xf>
    <xf numFmtId="165" fontId="0" fillId="3" borderId="1" xfId="0" applyNumberFormat="1" applyFill="1" applyBorder="1"/>
    <xf numFmtId="0" fontId="0" fillId="4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/>
  </sheetViews>
  <sheetFormatPr defaultRowHeight="15"/>
  <cols>
    <col min="1" max="1" width="42.7109375" customWidth="1"/>
    <col min="2" max="4" width="18.7109375" customWidth="1"/>
    <col min="5" max="5" width="54.7109375" customWidth="1"/>
  </cols>
  <sheetData>
    <row r="1" spans="1:5">
      <c r="A1" s="1" t="s">
        <v>0</v>
      </c>
    </row>
    <row r="2" spans="1:5">
      <c r="A2" s="2" t="s">
        <v>1</v>
      </c>
    </row>
    <row r="3" spans="1:5">
      <c r="A3" s="2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4" t="s">
        <v>8</v>
      </c>
      <c r="B6" s="5">
        <v>46055</v>
      </c>
      <c r="C6" s="6">
        <f>B6+30</f>
        <v>0</v>
      </c>
      <c r="D6" s="7">
        <f>IF(B7="","",B7-B6)</f>
        <v>0</v>
      </c>
      <c r="E6" s="8" t="s">
        <v>9</v>
      </c>
    </row>
    <row r="7" spans="1:5">
      <c r="A7" s="4" t="s">
        <v>10</v>
      </c>
      <c r="B7" s="5">
        <v>46077</v>
      </c>
      <c r="C7" s="6">
        <f>B7+7</f>
        <v>0</v>
      </c>
      <c r="D7" s="7">
        <f>B8-B7</f>
        <v>0</v>
      </c>
      <c r="E7" s="8" t="s">
        <v>11</v>
      </c>
    </row>
    <row r="8" spans="1:5">
      <c r="A8" s="4" t="s">
        <v>12</v>
      </c>
      <c r="B8" s="5">
        <v>46079</v>
      </c>
      <c r="C8" s="6">
        <f>B8+180</f>
        <v>0</v>
      </c>
      <c r="D8" s="7">
        <f>C8-B8</f>
        <v>0</v>
      </c>
      <c r="E8" s="8" t="s">
        <v>13</v>
      </c>
    </row>
    <row r="9" spans="1:5">
      <c r="A9" s="4" t="s">
        <v>14</v>
      </c>
      <c r="B9" s="5">
        <v>46148</v>
      </c>
      <c r="C9" s="6">
        <f>B9+21</f>
        <v>0</v>
      </c>
      <c r="D9" s="7">
        <f>B10-B9</f>
        <v>0</v>
      </c>
      <c r="E9" s="8" t="s">
        <v>15</v>
      </c>
    </row>
    <row r="10" spans="1:5">
      <c r="A10" s="4" t="s">
        <v>16</v>
      </c>
      <c r="B10" s="5">
        <v>46164</v>
      </c>
      <c r="C10" s="6">
        <f>B10+21</f>
        <v>0</v>
      </c>
      <c r="D10" s="7">
        <f>C9-B10</f>
        <v>0</v>
      </c>
      <c r="E10" s="8" t="s">
        <v>17</v>
      </c>
    </row>
    <row r="11" spans="1:5">
      <c r="A11" s="4" t="s">
        <v>18</v>
      </c>
      <c r="B11" s="5">
        <v>46185</v>
      </c>
      <c r="C11" s="6">
        <f>C8</f>
        <v>0</v>
      </c>
      <c r="D11" s="7">
        <f>B11-B8</f>
        <v>0</v>
      </c>
      <c r="E11" s="8" t="s">
        <v>19</v>
      </c>
    </row>
    <row r="12" spans="1:5">
      <c r="A12" s="4" t="s">
        <v>20</v>
      </c>
      <c r="B12" s="9">
        <v>18.6</v>
      </c>
      <c r="C12" s="6">
        <f>C8</f>
        <v>0</v>
      </c>
      <c r="D12" s="7">
        <f>C8-B11</f>
        <v>0</v>
      </c>
      <c r="E12" s="8" t="s">
        <v>21</v>
      </c>
    </row>
    <row r="14" spans="1:5">
      <c r="A14" s="3" t="s">
        <v>22</v>
      </c>
      <c r="B14" s="3" t="s">
        <v>23</v>
      </c>
      <c r="E14" s="3" t="s">
        <v>24</v>
      </c>
    </row>
    <row r="15" spans="1:5">
      <c r="A15" s="4" t="s">
        <v>25</v>
      </c>
      <c r="B15" s="7">
        <f>B7-B6</f>
        <v>0</v>
      </c>
      <c r="E15" s="8" t="s">
        <v>26</v>
      </c>
    </row>
    <row r="16" spans="1:5">
      <c r="A16" s="4" t="s">
        <v>27</v>
      </c>
      <c r="B16" s="10">
        <f>IF(B12&gt;=3,"CRILC report due (Rs 3 cr and above)","Below Rs 3 cr reporting threshold; flag still possible at bank level")</f>
        <v>0</v>
      </c>
      <c r="E16" s="8" t="s">
        <v>28</v>
      </c>
    </row>
    <row r="17" spans="1:5">
      <c r="A17" s="4" t="s">
        <v>29</v>
      </c>
      <c r="B17" s="10">
        <f>IF(B8-B7&lt;=7,"Within 7 days: PASS","Over 7 days: check file")</f>
        <v>0</v>
      </c>
      <c r="E17" s="8" t="s">
        <v>30</v>
      </c>
    </row>
    <row r="18" spans="1:5">
      <c r="A18" s="4" t="s">
        <v>31</v>
      </c>
      <c r="B18" s="10">
        <f>IF(B11-B8&lt;=180,"Within 180 days: PASS","Beyond 180 days: SCBMF review")</f>
        <v>0</v>
      </c>
      <c r="E18" s="8" t="s">
        <v>32</v>
      </c>
    </row>
    <row r="19" spans="1:5">
      <c r="A19" s="4" t="s">
        <v>33</v>
      </c>
      <c r="B19" s="10">
        <f>IF(B10-B9&gt;=0,"Reply filed","Reply not yet filed")</f>
        <v>0</v>
      </c>
      <c r="E19" s="8" t="s">
        <v>34</v>
      </c>
    </row>
    <row r="20" spans="1:5">
      <c r="A20" s="4" t="s">
        <v>35</v>
      </c>
      <c r="B20" s="10">
        <f>IF(B11="","","FMR due "&amp;TEXT(B11+14,"dd-mmm-yyyy")&amp;" if classified as fraud")</f>
        <v>0</v>
      </c>
      <c r="E20" s="8" t="s">
        <v>36</v>
      </c>
    </row>
    <row r="22" spans="1:5">
      <c r="A22" s="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8.7109375" customWidth="1"/>
    <col min="2" max="2" width="46.7109375" customWidth="1"/>
    <col min="3" max="3" width="16.7109375" customWidth="1"/>
    <col min="4" max="4" width="18.7109375" customWidth="1"/>
    <col min="5" max="5" width="52.7109375" customWidth="1"/>
  </cols>
  <sheetData>
    <row r="1" spans="1:5">
      <c r="A1" s="1" t="s">
        <v>38</v>
      </c>
    </row>
    <row r="2" spans="1:5">
      <c r="A2" s="2" t="s">
        <v>39</v>
      </c>
    </row>
    <row r="4" spans="1:5">
      <c r="A4" s="3" t="s">
        <v>40</v>
      </c>
      <c r="B4" s="3" t="s">
        <v>41</v>
      </c>
      <c r="C4" s="3" t="s">
        <v>42</v>
      </c>
      <c r="D4" s="3" t="s">
        <v>43</v>
      </c>
      <c r="E4" s="3" t="s">
        <v>44</v>
      </c>
    </row>
    <row r="5" spans="1:5">
      <c r="A5" s="4">
        <v>1</v>
      </c>
      <c r="B5" s="4" t="s">
        <v>45</v>
      </c>
      <c r="C5" s="11" t="s">
        <v>46</v>
      </c>
      <c r="D5" s="5"/>
      <c r="E5" s="8" t="s">
        <v>47</v>
      </c>
    </row>
    <row r="6" spans="1:5">
      <c r="A6" s="4">
        <v>2</v>
      </c>
      <c r="B6" s="4" t="s">
        <v>48</v>
      </c>
      <c r="C6" s="11" t="s">
        <v>46</v>
      </c>
      <c r="D6" s="5"/>
      <c r="E6" s="8" t="s">
        <v>49</v>
      </c>
    </row>
    <row r="7" spans="1:5">
      <c r="A7" s="4">
        <v>3</v>
      </c>
      <c r="B7" s="4" t="s">
        <v>50</v>
      </c>
      <c r="C7" s="11" t="s">
        <v>46</v>
      </c>
      <c r="D7" s="5"/>
      <c r="E7" s="8" t="s">
        <v>51</v>
      </c>
    </row>
    <row r="8" spans="1:5">
      <c r="A8" s="4">
        <v>4</v>
      </c>
      <c r="B8" s="4" t="s">
        <v>52</v>
      </c>
      <c r="C8" s="11" t="s">
        <v>46</v>
      </c>
      <c r="D8" s="5"/>
      <c r="E8" s="8" t="s">
        <v>53</v>
      </c>
    </row>
    <row r="9" spans="1:5">
      <c r="A9" s="4">
        <v>5</v>
      </c>
      <c r="B9" s="4" t="s">
        <v>54</v>
      </c>
      <c r="C9" s="11" t="s">
        <v>46</v>
      </c>
      <c r="D9" s="5"/>
      <c r="E9" s="8" t="s">
        <v>55</v>
      </c>
    </row>
    <row r="10" spans="1:5">
      <c r="A10" s="4">
        <v>6</v>
      </c>
      <c r="B10" s="4" t="s">
        <v>56</v>
      </c>
      <c r="C10" s="11" t="s">
        <v>46</v>
      </c>
      <c r="D10" s="5"/>
      <c r="E10" s="8" t="s">
        <v>57</v>
      </c>
    </row>
    <row r="11" spans="1:5">
      <c r="A11" s="4">
        <v>7</v>
      </c>
      <c r="B11" s="4" t="s">
        <v>58</v>
      </c>
      <c r="C11" s="11" t="s">
        <v>46</v>
      </c>
      <c r="D11" s="5"/>
      <c r="E11" s="8" t="s">
        <v>59</v>
      </c>
    </row>
    <row r="12" spans="1:5">
      <c r="A12" s="4">
        <v>8</v>
      </c>
      <c r="B12" s="4" t="s">
        <v>60</v>
      </c>
      <c r="C12" s="11" t="s">
        <v>46</v>
      </c>
      <c r="D12" s="5"/>
      <c r="E12" s="8" t="s">
        <v>61</v>
      </c>
    </row>
    <row r="13" spans="1:5">
      <c r="A13" s="4">
        <v>9</v>
      </c>
      <c r="B13" s="4" t="s">
        <v>62</v>
      </c>
      <c r="C13" s="11" t="s">
        <v>46</v>
      </c>
      <c r="D13" s="5"/>
      <c r="E13" s="8" t="s">
        <v>63</v>
      </c>
    </row>
    <row r="14" spans="1:5">
      <c r="A14" s="4">
        <v>10</v>
      </c>
      <c r="B14" s="4" t="s">
        <v>64</v>
      </c>
      <c r="C14" s="11" t="s">
        <v>46</v>
      </c>
      <c r="D14" s="5"/>
      <c r="E14" s="8" t="s">
        <v>65</v>
      </c>
    </row>
    <row r="15" spans="1:5">
      <c r="A15" s="4">
        <v>11</v>
      </c>
      <c r="B15" s="4" t="s">
        <v>66</v>
      </c>
      <c r="C15" s="11" t="s">
        <v>46</v>
      </c>
      <c r="D15" s="5"/>
      <c r="E15" s="8" t="s">
        <v>67</v>
      </c>
    </row>
    <row r="16" spans="1:5">
      <c r="A16" s="4">
        <v>12</v>
      </c>
      <c r="B16" s="4" t="s">
        <v>68</v>
      </c>
      <c r="C16" s="11" t="s">
        <v>46</v>
      </c>
      <c r="D16" s="5"/>
      <c r="E16" s="8" t="s">
        <v>69</v>
      </c>
    </row>
    <row r="18" spans="1:5">
      <c r="A18" s="3" t="s">
        <v>70</v>
      </c>
      <c r="B18" s="4" t="s">
        <v>71</v>
      </c>
      <c r="C18" s="7">
        <f>COUNTIF(C5:C16,"Done")</f>
        <v>0</v>
      </c>
      <c r="E18" s="8" t="s">
        <v>72</v>
      </c>
    </row>
    <row r="19" spans="1:5">
      <c r="A19" s="4"/>
      <c r="B19" s="4" t="s">
        <v>73</v>
      </c>
      <c r="C19" s="7">
        <f>12-C18</f>
        <v>0</v>
      </c>
    </row>
    <row r="20" spans="1:5">
      <c r="B20" s="4" t="s">
        <v>74</v>
      </c>
      <c r="C20" s="10">
        <f>IF(COUNTA(C5:C16)=0,"",TEXT(C18/12,"0%")&amp;" ready")</f>
        <v>0</v>
      </c>
      <c r="E20" s="8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1" width="46.7109375" customWidth="1"/>
    <col min="2" max="3" width="22.7109375" customWidth="1"/>
    <col min="4" max="4" width="54.7109375" customWidth="1"/>
  </cols>
  <sheetData>
    <row r="1" spans="1:4">
      <c r="A1" s="1" t="s">
        <v>76</v>
      </c>
    </row>
    <row r="2" spans="1:4">
      <c r="A2" s="2" t="s">
        <v>77</v>
      </c>
    </row>
    <row r="4" spans="1:4">
      <c r="A4" s="3" t="s">
        <v>78</v>
      </c>
      <c r="B4" s="3" t="s">
        <v>79</v>
      </c>
      <c r="C4" s="3" t="s">
        <v>80</v>
      </c>
      <c r="D4" s="3" t="s">
        <v>81</v>
      </c>
    </row>
    <row r="5" spans="1:4">
      <c r="A5" s="4" t="s">
        <v>82</v>
      </c>
      <c r="B5" s="4">
        <v>22</v>
      </c>
      <c r="C5" s="7">
        <f>'RFA Timeline Tracker'!B15</f>
        <v>0</v>
      </c>
      <c r="D5" s="10">
        <f>IF(C5=B5,"PASS","CHECK")</f>
        <v>0</v>
      </c>
    </row>
    <row r="6" spans="1:4">
      <c r="A6" s="4" t="s">
        <v>83</v>
      </c>
      <c r="B6" s="4">
        <v>2</v>
      </c>
      <c r="C6" s="7">
        <f>'RFA Timeline Tracker'!D7</f>
        <v>0</v>
      </c>
      <c r="D6" s="10">
        <f>IF(C6=B6,"PASS","CHECK")</f>
        <v>0</v>
      </c>
    </row>
    <row r="7" spans="1:4">
      <c r="A7" s="4" t="s">
        <v>84</v>
      </c>
      <c r="B7" s="4" t="s">
        <v>85</v>
      </c>
      <c r="C7" s="6">
        <f>'RFA Timeline Tracker'!C8</f>
        <v>0</v>
      </c>
      <c r="D7" s="10">
        <f>IF(TEXT(C7,"dd-mmm-yyyy")=B7,"PASS","CHECK")</f>
        <v>0</v>
      </c>
    </row>
    <row r="8" spans="1:4">
      <c r="A8" s="4" t="s">
        <v>86</v>
      </c>
      <c r="B8" s="4">
        <v>106</v>
      </c>
      <c r="C8" s="7">
        <f>'RFA Timeline Tracker'!D11</f>
        <v>0</v>
      </c>
      <c r="D8" s="10">
        <f>IF(C8=B8,"PASS","CHECK")</f>
        <v>0</v>
      </c>
    </row>
    <row r="9" spans="1:4">
      <c r="A9" s="4" t="s">
        <v>87</v>
      </c>
      <c r="B9" s="4">
        <v>74</v>
      </c>
      <c r="C9" s="7">
        <f>'RFA Timeline Tracker'!D12</f>
        <v>0</v>
      </c>
      <c r="D9" s="10">
        <f>IF(C9=B9,"PASS","CHECK")</f>
        <v>0</v>
      </c>
    </row>
    <row r="10" spans="1:4">
      <c r="A10" s="4" t="s">
        <v>88</v>
      </c>
      <c r="B10" s="4">
        <v>16</v>
      </c>
      <c r="C10" s="7">
        <f>'RFA Timeline Tracker'!D9</f>
        <v>0</v>
      </c>
      <c r="D10" s="10">
        <f>IF(C10=B10,"PASS","CHECK")</f>
        <v>0</v>
      </c>
    </row>
    <row r="11" spans="1:4">
      <c r="A11" s="4" t="s">
        <v>89</v>
      </c>
      <c r="B11" s="4">
        <v>6</v>
      </c>
      <c r="C11" s="7">
        <f>COUNTA(D5:D10)</f>
        <v>0</v>
      </c>
      <c r="D11" s="8" t="s">
        <v>90</v>
      </c>
    </row>
    <row r="12" spans="1:4">
      <c r="A12" s="4" t="s">
        <v>91</v>
      </c>
      <c r="B12" s="4">
        <v>6</v>
      </c>
      <c r="C12" s="7">
        <f>COUNTIF(D5:D10,"PASS")</f>
        <v>0</v>
      </c>
      <c r="D12" s="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RFA Timeline Tracker</vt:lpstr>
      <vt:lpstr>Borrower Response Checklist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2026-10-10T11:33:32Z</dcterms:created>
  <dcterms:modified xsi:type="dcterms:W3CDTF">2026-10-10T11:33:32Z</dcterms:modified>
</cp:coreProperties>
</file>