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ponse Tracker" sheetId="1" r:id="rId1"/>
    <sheet name="Section 31 Self-Check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<sst xmlns="http://schemas.openxmlformats.org/spreadsheetml/2006/main" count="72" uniqueCount="70">
  <si>
    <t>SARFAESI RESPONSE CLOCK (yellow = your inputs, green = formulas)</t>
  </si>
  <si>
    <t>Value</t>
  </si>
  <si>
    <t>Notes</t>
  </si>
  <si>
    <t>YOUR DATES (yellow cells are editable)</t>
  </si>
  <si>
    <t>Date you received the Section 13(2) notice</t>
  </si>
  <si>
    <t>Meera example: 20-Oct-2026 (a Tuesday)</t>
  </si>
  <si>
    <t>Date you sent the Section 13(3A) objection</t>
  </si>
  <si>
    <t>Meera example: 25-Nov-2026 (day 36, inside the 60 days)</t>
  </si>
  <si>
    <t>Date the bank took a Section 13(4) measure</t>
  </si>
  <si>
    <t>Meera example: symbolic possession taken 05-Jan-2027</t>
  </si>
  <si>
    <t>Date the bank served the sale notice (Rule 8(6))</t>
  </si>
  <si>
    <t>Meera example: 10-Jan-2027</t>
  </si>
  <si>
    <t>THE DEADLINES (all formulas)</t>
  </si>
  <si>
    <t>60-day deadline to discharge the liability (13(2))</t>
  </si>
  <si>
    <t>Meera example: 19-Dec-2026. The objection does not extend this date.</t>
  </si>
  <si>
    <t>Earliest date for Section 13(4) measures</t>
  </si>
  <si>
    <t>Day 61. Meera example: 20-Dec-2026.</t>
  </si>
  <si>
    <t>15-day bank-reply deadline on your objection (13(3A))</t>
  </si>
  <si>
    <t>Meera example: 10-Dec-2026. Since the 2016 amendment: fifteen days, not one week.</t>
  </si>
  <si>
    <t>45-day DRT application window closes (Section 17)</t>
  </si>
  <si>
    <t>Meera example: 19-Feb-2027. Counts from the date of the measure taken.</t>
  </si>
  <si>
    <t>Earliest auction date (Rule 8(6), 30-day sale notice)</t>
  </si>
  <si>
    <t>Meera example: 09-Feb-2027. Your Section 13(8) redemption right closes when the sale notice is published.</t>
  </si>
  <si>
    <t>Status today</t>
  </si>
  <si>
    <t>This status is a reading aid, not legal advice</t>
  </si>
  <si>
    <t>SECTION 31 SELF-CHECK (yellow = your inputs, green = formulas)</t>
  </si>
  <si>
    <t>YOUR LOAN (yellow cells are editable)</t>
  </si>
  <si>
    <t>Principal amount sanctioned (Rs)</t>
  </si>
  <si>
    <t>Example: Rs.50,00,000 home loan (article example)</t>
  </si>
  <si>
    <t>Accrued interest included in dues (Rs)</t>
  </si>
  <si>
    <t>The statutory test counts principal plus interest; keep 0 only if none accrued</t>
  </si>
  <si>
    <t>Amount due now (Rs)</t>
  </si>
  <si>
    <t>Example: Rs.9,50,000 outstanding</t>
  </si>
  <si>
    <t>Type of secured asset</t>
  </si>
  <si>
    <t>Other</t>
  </si>
  <si>
    <t>Type exactly: Agricultural land OR Other</t>
  </si>
  <si>
    <t>Is the loan secured?</t>
  </si>
  <si>
    <t>Yes</t>
  </si>
  <si>
    <t>Yes or No. Unsecured dues can never be enforced under SARFAESI</t>
  </si>
  <si>
    <t>THE THREE EXCLUSIONS (all formulas)</t>
  </si>
  <si>
    <t>Financial asset not exceeding Rs.1,00,000 - Sec 31(h)</t>
  </si>
  <si>
    <t>Amount due below 20% of principal + interest - Sec 31(j)</t>
  </si>
  <si>
    <t>Example: 9,50,000 / 50,00,000 = 19.0%, under the 20% line</t>
  </si>
  <si>
    <t>Agricultural land - Sec 31(i)</t>
  </si>
  <si>
    <t>Security exists at all</t>
  </si>
  <si>
    <t>VERDICT (formula)</t>
  </si>
  <si>
    <t>Does SARFAESI apply to this file?</t>
  </si>
  <si>
    <t>Example verdict: NOT APPLICABLE (the 20% test bars it at 19.0%)</t>
  </si>
  <si>
    <t>RECONCILIATION CHECKS (must all read PASS on the shipped example)</t>
  </si>
  <si>
    <t>Result</t>
  </si>
  <si>
    <t>Rule</t>
  </si>
  <si>
    <t>C1</t>
  </si>
  <si>
    <t>60-day deadline is exactly notice date + 60</t>
  </si>
  <si>
    <t>C2</t>
  </si>
  <si>
    <t>Earliest measures is exactly notice date + 61</t>
  </si>
  <si>
    <t>C3</t>
  </si>
  <si>
    <t>15-day reply deadline is exactly objection date + 15</t>
  </si>
  <si>
    <t>C4</t>
  </si>
  <si>
    <t>DRT deadline is exactly measure date + 45</t>
  </si>
  <si>
    <t>C5</t>
  </si>
  <si>
    <t>Earliest auction is exactly sale notice + 30</t>
  </si>
  <si>
    <t>C6</t>
  </si>
  <si>
    <t>Objection was sent inside the 60-day window</t>
  </si>
  <si>
    <t>C7</t>
  </si>
  <si>
    <t>Possession came after the measures window opened</t>
  </si>
  <si>
    <t>C8</t>
  </si>
  <si>
    <t>Example 31(j): 9,50,000 / 50,00,000 = 19.0% &lt; 20%</t>
  </si>
  <si>
    <t>C9</t>
  </si>
  <si>
    <t>Example verdict reads NOT APPLICABLE</t>
  </si>
  <si>
    <t>ALL CHECKS</t>
  </si>
</sst>
</file>

<file path=xl/styles.xml><?xml version="1.0" encoding="utf-8"?>
<styleSheet xmlns="http://schemas.openxmlformats.org/spreadsheetml/2006/main">
  <numFmts count="3">
    <numFmt numFmtId="164" formatCode="dd-mmm-yyyy"/>
    <numFmt numFmtId="165" formatCode="#,##0"/>
    <numFmt numFmtId="166" formatCode="0.0%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B3C5D"/>
        <bgColor indexed="64"/>
      </patternFill>
    </fill>
    <fill>
      <patternFill patternType="solid">
        <fgColor rgb="FFD9EA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0" xfId="0" applyFill="1" applyAlignment="1">
      <alignment vertical="top" wrapText="1"/>
    </xf>
    <xf numFmtId="164" fontId="0" fillId="5" borderId="0" xfId="0" applyNumberFormat="1" applyFill="1" applyAlignment="1">
      <alignment vertical="top"/>
    </xf>
    <xf numFmtId="0" fontId="3" fillId="0" borderId="0" xfId="0" applyFont="1" applyAlignment="1">
      <alignment wrapText="1"/>
    </xf>
    <xf numFmtId="164" fontId="0" fillId="6" borderId="0" xfId="0" applyNumberFormat="1" applyFill="1" applyAlignment="1">
      <alignment vertical="top"/>
    </xf>
    <xf numFmtId="0" fontId="0" fillId="6" borderId="0" xfId="0" applyFill="1" applyAlignment="1">
      <alignment vertical="top" wrapText="1"/>
    </xf>
    <xf numFmtId="165" fontId="0" fillId="5" borderId="0" xfId="0" applyNumberFormat="1" applyFill="1" applyAlignment="1">
      <alignment vertical="top"/>
    </xf>
    <xf numFmtId="0" fontId="0" fillId="5" borderId="0" xfId="0" applyFill="1" applyAlignment="1">
      <alignment vertical="top"/>
    </xf>
    <xf numFmtId="166" fontId="0" fillId="6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/>
  </sheetViews>
  <sheetFormatPr defaultRowHeight="15"/>
  <cols>
    <col min="1" max="1" width="52.7109375" customWidth="1"/>
    <col min="2" max="2" width="30.7109375" customWidth="1"/>
    <col min="3" max="3" width="62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</row>
    <row r="3" spans="1:3">
      <c r="A3" s="3" t="s">
        <v>4</v>
      </c>
      <c r="B3" s="4">
        <v>46315</v>
      </c>
      <c r="C3" s="5" t="s">
        <v>5</v>
      </c>
    </row>
    <row r="4" spans="1:3">
      <c r="A4" s="3" t="s">
        <v>6</v>
      </c>
      <c r="B4" s="4">
        <v>46351</v>
      </c>
      <c r="C4" s="5" t="s">
        <v>7</v>
      </c>
    </row>
    <row r="5" spans="1:3">
      <c r="A5" s="3" t="s">
        <v>8</v>
      </c>
      <c r="B5" s="4">
        <v>46392</v>
      </c>
      <c r="C5" s="5" t="s">
        <v>9</v>
      </c>
    </row>
    <row r="6" spans="1:3">
      <c r="A6" s="3" t="s">
        <v>10</v>
      </c>
      <c r="B6" s="4">
        <v>46397</v>
      </c>
      <c r="C6" s="5" t="s">
        <v>11</v>
      </c>
    </row>
    <row r="8" spans="1:3">
      <c r="A8" s="2" t="s">
        <v>12</v>
      </c>
    </row>
    <row r="9" spans="1:3">
      <c r="A9" s="3" t="s">
        <v>13</v>
      </c>
      <c r="B9" s="6">
        <f>B3+60</f>
        <v>0</v>
      </c>
      <c r="C9" s="5" t="s">
        <v>14</v>
      </c>
    </row>
    <row r="10" spans="1:3">
      <c r="A10" s="3" t="s">
        <v>15</v>
      </c>
      <c r="B10" s="6">
        <f>B3+61</f>
        <v>0</v>
      </c>
      <c r="C10" s="5" t="s">
        <v>16</v>
      </c>
    </row>
    <row r="11" spans="1:3">
      <c r="A11" s="3" t="s">
        <v>17</v>
      </c>
      <c r="B11" s="6">
        <f>B4+15</f>
        <v>0</v>
      </c>
      <c r="C11" s="5" t="s">
        <v>18</v>
      </c>
    </row>
    <row r="12" spans="1:3">
      <c r="A12" s="3" t="s">
        <v>19</v>
      </c>
      <c r="B12" s="6">
        <f>B5+45</f>
        <v>0</v>
      </c>
      <c r="C12" s="5" t="s">
        <v>20</v>
      </c>
    </row>
    <row r="13" spans="1:3">
      <c r="A13" s="3" t="s">
        <v>21</v>
      </c>
      <c r="B13" s="6">
        <f>B6+30</f>
        <v>0</v>
      </c>
      <c r="C13" s="5" t="s">
        <v>22</v>
      </c>
    </row>
    <row r="14" spans="1:3">
      <c r="A14" s="3" t="s">
        <v>23</v>
      </c>
      <c r="B14" s="7">
        <f>IF(B3="","Enter the notice date in B3",IF(TODAY()&lt;=B9,"WINDOW OPEN: 60-day objection and negotiation window is running",IF(TODAY()&lt;=B10,"DEADLINE TODAY: last day to discharge the liability",IF(B5="", "MEASURES MAY HAVE STARTED: check your dates",IF(TODAY()&lt;=B12,"ENFORCEMENT PHASE: your 45-day DRT window is open","DRT WINDOW CLOSED: take advice immediately")))))</f>
        <v>0</v>
      </c>
      <c r="C14" s="5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5"/>
  <cols>
    <col min="1" max="1" width="52.7109375" customWidth="1"/>
    <col min="2" max="2" width="30.7109375" customWidth="1"/>
    <col min="3" max="3" width="62.7109375" customWidth="1"/>
  </cols>
  <sheetData>
    <row r="1" spans="1:3">
      <c r="A1" s="1" t="s">
        <v>25</v>
      </c>
      <c r="B1" s="1" t="s">
        <v>1</v>
      </c>
      <c r="C1" s="1" t="s">
        <v>2</v>
      </c>
    </row>
    <row r="2" spans="1:3">
      <c r="A2" s="2" t="s">
        <v>26</v>
      </c>
    </row>
    <row r="3" spans="1:3">
      <c r="A3" s="3" t="s">
        <v>27</v>
      </c>
      <c r="B3" s="8">
        <v>5000000</v>
      </c>
      <c r="C3" s="5" t="s">
        <v>28</v>
      </c>
    </row>
    <row r="4" spans="1:3">
      <c r="A4" s="3" t="s">
        <v>29</v>
      </c>
      <c r="B4" s="8">
        <v>0</v>
      </c>
      <c r="C4" s="5" t="s">
        <v>30</v>
      </c>
    </row>
    <row r="5" spans="1:3">
      <c r="A5" s="3" t="s">
        <v>31</v>
      </c>
      <c r="B5" s="8">
        <v>950000</v>
      </c>
      <c r="C5" s="5" t="s">
        <v>32</v>
      </c>
    </row>
    <row r="6" spans="1:3">
      <c r="A6" s="3" t="s">
        <v>33</v>
      </c>
      <c r="B6" s="9" t="s">
        <v>34</v>
      </c>
      <c r="C6" s="5" t="s">
        <v>35</v>
      </c>
    </row>
    <row r="7" spans="1:3">
      <c r="A7" s="3" t="s">
        <v>36</v>
      </c>
      <c r="B7" s="9" t="s">
        <v>37</v>
      </c>
      <c r="C7" s="5" t="s">
        <v>38</v>
      </c>
    </row>
    <row r="9" spans="1:3">
      <c r="A9" s="2" t="s">
        <v>39</v>
      </c>
    </row>
    <row r="10" spans="1:3">
      <c r="A10" s="3" t="s">
        <v>40</v>
      </c>
      <c r="B10" s="7">
        <f>IF(B5&lt;=100000,"BARRED: under the Rs.1 lakh floor","OK: above the Rs.1 lakh floor")</f>
        <v>0</v>
      </c>
    </row>
    <row r="11" spans="1:3">
      <c r="A11" s="3" t="s">
        <v>41</v>
      </c>
      <c r="B11" s="10">
        <f>B5/((B3+B4))</f>
        <v>0</v>
      </c>
      <c r="C11" s="5" t="s">
        <v>42</v>
      </c>
    </row>
    <row r="12" spans="1:3">
      <c r="B12" s="7">
        <f>IF(B5&lt;0.2*(B3+B4),"BARRED: dues under 20% of principal plus interest","OK: dues at or above 20%")</f>
        <v>0</v>
      </c>
    </row>
    <row r="13" spans="1:3">
      <c r="A13" s="3" t="s">
        <v>43</v>
      </c>
      <c r="B13" s="7">
        <f>IF(B6="Agricultural land","BARRED: security interest in agricultural land","OK: not agricultural land")</f>
        <v>0</v>
      </c>
    </row>
    <row r="14" spans="1:3">
      <c r="A14" s="3" t="s">
        <v>44</v>
      </c>
      <c r="B14" s="7">
        <f>IF(B7="Yes","OK: secured","BARRED: no security interest to enforce")</f>
        <v>0</v>
      </c>
    </row>
    <row r="16" spans="1:3">
      <c r="A16" s="2" t="s">
        <v>45</v>
      </c>
    </row>
    <row r="17" spans="1:3">
      <c r="A17" s="3" t="s">
        <v>46</v>
      </c>
      <c r="B17" s="7">
        <f>IF(OR(LEFT(B10,6)="BARRED",LEFT(B12,6)="BARRED",LEFT(B13,6)="BARRED",LEFT(B14,6)="BARRED"),"NOT APPLICABLE: at least one Section 31 exclusion applies","APPLICABLE: none of the three exclusions bars the Act")</f>
        <v>0</v>
      </c>
      <c r="C17" s="5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FormatPr defaultRowHeight="15"/>
  <cols>
    <col min="1" max="1" width="58.7109375" customWidth="1"/>
    <col min="2" max="2" width="26.7109375" customWidth="1"/>
    <col min="3" max="3" width="60.7109375" customWidth="1"/>
  </cols>
  <sheetData>
    <row r="1" spans="1:3">
      <c r="A1" s="1" t="s">
        <v>48</v>
      </c>
      <c r="B1" s="1" t="s">
        <v>49</v>
      </c>
      <c r="C1" s="1" t="s">
        <v>50</v>
      </c>
    </row>
    <row r="2" spans="1:3">
      <c r="A2" s="3" t="s">
        <v>51</v>
      </c>
      <c r="B2" s="7">
        <f>IF('Response Tracker'!B9='Response Tracker'!B3+60,"PASS","FAIL")</f>
        <v>0</v>
      </c>
      <c r="C2" s="5" t="s">
        <v>52</v>
      </c>
    </row>
    <row r="3" spans="1:3">
      <c r="A3" s="3" t="s">
        <v>53</v>
      </c>
      <c r="B3" s="7">
        <f>IF('Response Tracker'!B10='Response Tracker'!B3+61,"PASS","FAIL")</f>
        <v>0</v>
      </c>
      <c r="C3" s="5" t="s">
        <v>54</v>
      </c>
    </row>
    <row r="4" spans="1:3">
      <c r="A4" s="3" t="s">
        <v>55</v>
      </c>
      <c r="B4" s="7">
        <f>IF('Response Tracker'!B11='Response Tracker'!B4+15,"PASS","FAIL")</f>
        <v>0</v>
      </c>
      <c r="C4" s="5" t="s">
        <v>56</v>
      </c>
    </row>
    <row r="5" spans="1:3">
      <c r="A5" s="3" t="s">
        <v>57</v>
      </c>
      <c r="B5" s="7">
        <f>IF('Response Tracker'!B12='Response Tracker'!B5+45,"PASS","FAIL")</f>
        <v>0</v>
      </c>
      <c r="C5" s="5" t="s">
        <v>58</v>
      </c>
    </row>
    <row r="6" spans="1:3">
      <c r="A6" s="3" t="s">
        <v>59</v>
      </c>
      <c r="B6" s="7">
        <f>IF('Response Tracker'!B13='Response Tracker'!B6+30,"PASS","FAIL")</f>
        <v>0</v>
      </c>
      <c r="C6" s="5" t="s">
        <v>60</v>
      </c>
    </row>
    <row r="7" spans="1:3">
      <c r="A7" s="3" t="s">
        <v>61</v>
      </c>
      <c r="B7" s="7">
        <f>IF('Response Tracker'!B4&lt;='Response Tracker'!B9,"PASS","FAIL")</f>
        <v>0</v>
      </c>
      <c r="C7" s="5" t="s">
        <v>62</v>
      </c>
    </row>
    <row r="8" spans="1:3">
      <c r="A8" s="3" t="s">
        <v>63</v>
      </c>
      <c r="B8" s="7">
        <f>IF('Response Tracker'!B5&gt;='Response Tracker'!B10,"PASS","FAIL")</f>
        <v>0</v>
      </c>
      <c r="C8" s="5" t="s">
        <v>64</v>
      </c>
    </row>
    <row r="9" spans="1:3">
      <c r="A9" s="3" t="s">
        <v>65</v>
      </c>
      <c r="B9" s="7">
        <f>IF('Section 31 Self-Check'!B11&lt;0.2,"PASS","FAIL")</f>
        <v>0</v>
      </c>
      <c r="C9" s="5" t="s">
        <v>66</v>
      </c>
    </row>
    <row r="10" spans="1:3">
      <c r="A10" s="3" t="s">
        <v>67</v>
      </c>
      <c r="B10" s="7">
        <f>IF(LEFT('Section 31 Self-Check'!B17,14)="NOT APPLICABLE","PASS","FAIL")</f>
        <v>0</v>
      </c>
      <c r="C10" s="5" t="s">
        <v>68</v>
      </c>
    </row>
    <row r="12" spans="1:3">
      <c r="A12" s="2" t="s">
        <v>69</v>
      </c>
      <c r="B12" s="7">
        <f>IF(COUNTIF(B2:B11,"PASS")=9,"ALL PASS","REVIEW")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Tracker</vt:lpstr>
      <vt:lpstr>Section 31 Self-Check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2026-10-20T11:34:19Z</dcterms:created>
  <dcterms:modified xsi:type="dcterms:W3CDTF">2026-10-20T11:34:19Z</dcterms:modified>
</cp:coreProperties>
</file>