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nciliation" sheetId="1" r:id="rId1"/>
    <sheet name="DP Check" sheetId="2" r:id="rId2"/>
    <sheet name="Flags" sheetId="3" r:id="rId3"/>
    <sheet name="Checks" sheetId="4" r:id="rId4"/>
  </sheets>
  <calcPr calcId="124519" fullCalcOnLoad="1"/>
</workbook>
</file>

<file path=xl/sharedStrings.xml><?xml version="1.0" encoding="utf-8"?>
<sst xmlns="http://schemas.openxmlformats.org/spreadsheetml/2006/main" count="49" uniqueCount="41">
  <si>
    <t>Mehta Traders: CMA projected vs actual at 30 Sep 2026 (Rs lakh, except days)</t>
  </si>
  <si>
    <t>Figure</t>
  </si>
  <si>
    <t>CMA projected</t>
  </si>
  <si>
    <t>Actual</t>
  </si>
  <si>
    <t>Variance</t>
  </si>
  <si>
    <t>Variance %</t>
  </si>
  <si>
    <t>Annual sales</t>
  </si>
  <si>
    <t>Closing stock</t>
  </si>
  <si>
    <t>Debtors</t>
  </si>
  <si>
    <t>Creditors for stock</t>
  </si>
  <si>
    <t>Stock holding days</t>
  </si>
  <si>
    <t>Inputs: 6-month sales 540 (Rs lakh). Yellow cells are inputs; all other figures are formulas.</t>
  </si>
  <si>
    <t>Drawing power check: Mehta Traders at 30 Sep 2026 (Rs lakh)</t>
  </si>
  <si>
    <t>Step</t>
  </si>
  <si>
    <t>Value</t>
  </si>
  <si>
    <t>Formula note</t>
  </si>
  <si>
    <t>Stock</t>
  </si>
  <si>
    <t>Less: creditors for stock</t>
  </si>
  <si>
    <t>Net stock</t>
  </si>
  <si>
    <t>Less margin 25% on stock: net stock x 0.75</t>
  </si>
  <si>
    <t>Less: debtors over 90 days</t>
  </si>
  <si>
    <t>Eligible debtors</t>
  </si>
  <si>
    <t>Less margin 40% on debtors: eligible x 0.60</t>
  </si>
  <si>
    <t>Drawing power</t>
  </si>
  <si>
    <t>Sanctioned limit</t>
  </si>
  <si>
    <t>Drawable amount (lower of DP and limit)</t>
  </si>
  <si>
    <t>Variance flags: workbook teaching aid ONLY, not a bank rule</t>
  </si>
  <si>
    <t>Flag</t>
  </si>
  <si>
    <t>Reconciliation checks: all must read PASS</t>
  </si>
  <si>
    <t>Check</t>
  </si>
  <si>
    <t>Expected</t>
  </si>
  <si>
    <t>Workbook value</t>
  </si>
  <si>
    <t>Result</t>
  </si>
  <si>
    <t>Annualised sales</t>
  </si>
  <si>
    <t>Sales variance %</t>
  </si>
  <si>
    <t>Stock variance %</t>
  </si>
  <si>
    <t>Debtors variance %</t>
  </si>
  <si>
    <t>Creditors variance %</t>
  </si>
  <si>
    <t>Projected holding days</t>
  </si>
  <si>
    <t>Actual holding days</t>
  </si>
  <si>
    <t>Drawable amount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</si>
</sst>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0"/>
    <numFmt numFmtId="166" formatCode="0.0%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F2A3D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3" borderId="0" xfId="0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cols>
    <col min="1" max="1" width="26.7109375" customWidth="1"/>
    <col min="2" max="5" width="16.7109375" customWidth="1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t="s">
        <v>6</v>
      </c>
      <c r="B3" s="3">
        <v>1200</v>
      </c>
      <c r="C3" s="4">
        <f>540*12/6</f>
        <v>0</v>
      </c>
      <c r="D3" s="5">
        <f>C3-B3</f>
        <v>0</v>
      </c>
      <c r="E3" s="6">
        <f>IF(B3=0,0,D3/B3)</f>
        <v>0</v>
      </c>
    </row>
    <row r="4" spans="1:5">
      <c r="A4" t="s">
        <v>7</v>
      </c>
      <c r="B4" s="3">
        <v>200</v>
      </c>
      <c r="C4" s="3">
        <v>245</v>
      </c>
      <c r="D4" s="5">
        <f>C4-B4</f>
        <v>0</v>
      </c>
      <c r="E4" s="6">
        <f>IF(B4=0,0,D4/B4)</f>
        <v>0</v>
      </c>
    </row>
    <row r="5" spans="1:5">
      <c r="A5" t="s">
        <v>8</v>
      </c>
      <c r="B5" s="3">
        <v>150</v>
      </c>
      <c r="C5" s="3">
        <v>175</v>
      </c>
      <c r="D5" s="5">
        <f>C5-B5</f>
        <v>0</v>
      </c>
      <c r="E5" s="6">
        <f>IF(B5=0,0,D5/B5)</f>
        <v>0</v>
      </c>
    </row>
    <row r="6" spans="1:5">
      <c r="A6" t="s">
        <v>9</v>
      </c>
      <c r="B6" s="3">
        <v>90</v>
      </c>
      <c r="C6" s="3">
        <v>60</v>
      </c>
      <c r="D6" s="5">
        <f>C6-B6</f>
        <v>0</v>
      </c>
      <c r="E6" s="6">
        <f>IF(B6=0,0,D6/B6)</f>
        <v>0</v>
      </c>
    </row>
    <row r="7" spans="1:5">
      <c r="A7" t="s">
        <v>10</v>
      </c>
      <c r="B7" s="4">
        <f>B4/B3*365</f>
        <v>0</v>
      </c>
      <c r="C7" s="4">
        <f>C4/C3*365</f>
        <v>0</v>
      </c>
      <c r="D7" s="5">
        <f>C7-B7</f>
        <v>0</v>
      </c>
      <c r="E7" s="6">
        <f>IF(B7=0,0,D7/B7)</f>
        <v>0</v>
      </c>
    </row>
    <row r="8" spans="1:5">
      <c r="A8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cols>
    <col min="1" max="1" width="46.7109375" customWidth="1"/>
    <col min="2" max="2" width="16.7109375" customWidth="1"/>
    <col min="3" max="3" width="30.7109375" customWidth="1"/>
  </cols>
  <sheetData>
    <row r="1" spans="1:3">
      <c r="A1" s="1" t="s">
        <v>12</v>
      </c>
    </row>
    <row r="2" spans="1:3">
      <c r="A2" s="2" t="s">
        <v>13</v>
      </c>
      <c r="B2" s="2" t="s">
        <v>14</v>
      </c>
      <c r="C2" s="2" t="s">
        <v>15</v>
      </c>
    </row>
    <row r="3" spans="1:3">
      <c r="A3" t="s">
        <v>16</v>
      </c>
      <c r="B3" s="3">
        <v>245</v>
      </c>
    </row>
    <row r="4" spans="1:3">
      <c r="A4" t="s">
        <v>17</v>
      </c>
      <c r="B4" s="3">
        <v>60</v>
      </c>
    </row>
    <row r="5" spans="1:3">
      <c r="A5" t="s">
        <v>18</v>
      </c>
      <c r="B5" s="5">
        <f>B3-B4</f>
        <v>0</v>
      </c>
    </row>
    <row r="6" spans="1:3">
      <c r="A6" t="s">
        <v>19</v>
      </c>
      <c r="B6" s="5">
        <f>B5*0.75</f>
        <v>0</v>
      </c>
    </row>
    <row r="7" spans="1:3">
      <c r="A7" t="s">
        <v>8</v>
      </c>
      <c r="B7" s="3">
        <v>175</v>
      </c>
    </row>
    <row r="8" spans="1:3">
      <c r="A8" t="s">
        <v>20</v>
      </c>
      <c r="B8" s="3">
        <v>25</v>
      </c>
    </row>
    <row r="9" spans="1:3">
      <c r="A9" t="s">
        <v>21</v>
      </c>
      <c r="B9" s="5">
        <f>B7-B8</f>
        <v>0</v>
      </c>
    </row>
    <row r="10" spans="1:3">
      <c r="A10" t="s">
        <v>22</v>
      </c>
      <c r="B10" s="5">
        <f>B9*0.60</f>
        <v>0</v>
      </c>
    </row>
    <row r="11" spans="1:3">
      <c r="A11" t="s">
        <v>23</v>
      </c>
      <c r="B11" s="5">
        <f>B6+B10</f>
        <v>0</v>
      </c>
    </row>
    <row r="12" spans="1:3">
      <c r="A12" t="s">
        <v>24</v>
      </c>
      <c r="B12" s="3">
        <v>250</v>
      </c>
    </row>
    <row r="13" spans="1:3">
      <c r="A13" t="s">
        <v>25</v>
      </c>
      <c r="B13" s="5">
        <f>MIN(B11,B12)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cols>
    <col min="1" max="1" width="26.7109375" customWidth="1"/>
    <col min="2" max="3" width="20.7109375" customWidth="1"/>
  </cols>
  <sheetData>
    <row r="1" spans="1:3">
      <c r="A1" s="1" t="s">
        <v>26</v>
      </c>
    </row>
    <row r="2" spans="1:3">
      <c r="A2" s="2" t="s">
        <v>1</v>
      </c>
      <c r="B2" s="2" t="s">
        <v>5</v>
      </c>
      <c r="C2" s="2" t="s">
        <v>27</v>
      </c>
    </row>
    <row r="3" spans="1:3">
      <c r="A3" t="s">
        <v>6</v>
      </c>
      <c r="B3" s="6">
        <f>Reconciliation!E3</f>
        <v>0</v>
      </c>
      <c r="C3">
        <f>IF(ABS(B3)&gt;0.2,"EXPLAIN IN WRITING",IF(ABS(B3)&gt;0.1,"REVIEW","OK"))</f>
        <v>0</v>
      </c>
    </row>
    <row r="4" spans="1:3">
      <c r="A4" t="s">
        <v>7</v>
      </c>
      <c r="B4" s="6">
        <f>Reconciliation!E4</f>
        <v>0</v>
      </c>
      <c r="C4">
        <f>IF(ABS(B4)&gt;0.2,"EXPLAIN IN WRITING",IF(ABS(B4)&gt;0.1,"REVIEW","OK"))</f>
        <v>0</v>
      </c>
    </row>
    <row r="5" spans="1:3">
      <c r="A5" t="s">
        <v>8</v>
      </c>
      <c r="B5" s="6">
        <f>Reconciliation!E5</f>
        <v>0</v>
      </c>
      <c r="C5">
        <f>IF(ABS(B5)&gt;0.2,"EXPLAIN IN WRITING",IF(ABS(B5)&gt;0.1,"REVIEW","OK"))</f>
        <v>0</v>
      </c>
    </row>
    <row r="6" spans="1:3">
      <c r="A6" t="s">
        <v>9</v>
      </c>
      <c r="B6" s="6">
        <f>Reconciliation!E6</f>
        <v>0</v>
      </c>
      <c r="C6">
        <f>IF(ABS(B6)&gt;0.2,"EXPLAIN IN WRITING",IF(ABS(B6)&gt;0.1,"REVIEW","OK"))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cols>
    <col min="1" max="1" width="26.7109375" customWidth="1"/>
    <col min="2" max="4" width="16.7109375" customWidth="1"/>
  </cols>
  <sheetData>
    <row r="1" spans="1:4">
      <c r="A1" s="1" t="s">
        <v>28</v>
      </c>
    </row>
    <row r="2" spans="1:4">
      <c r="A2" s="2" t="s">
        <v>29</v>
      </c>
      <c r="B2" s="2" t="s">
        <v>30</v>
      </c>
      <c r="C2" s="2" t="s">
        <v>31</v>
      </c>
      <c r="D2" s="2" t="s">
        <v>32</v>
      </c>
    </row>
    <row r="3" spans="1:4">
      <c r="A3" t="s">
        <v>33</v>
      </c>
      <c r="B3" s="5">
        <v>1080</v>
      </c>
      <c r="C3" s="5">
        <f>Reconciliation!C3</f>
        <v>0</v>
      </c>
      <c r="D3">
        <f>IF(ABS(C3-B3)&lt;0.6,"PASS","FAIL")</f>
        <v>0</v>
      </c>
    </row>
    <row r="4" spans="1:4">
      <c r="A4" t="s">
        <v>34</v>
      </c>
      <c r="B4" s="5">
        <v>-0.1</v>
      </c>
      <c r="C4" s="5">
        <f>Reconciliation!E3</f>
        <v>0</v>
      </c>
      <c r="D4">
        <f>IF(ABS(C4-B4)&lt;0.6,"PASS","FAIL")</f>
        <v>0</v>
      </c>
    </row>
    <row r="5" spans="1:4">
      <c r="A5" t="s">
        <v>35</v>
      </c>
      <c r="B5" s="5">
        <v>0.225</v>
      </c>
      <c r="C5" s="5">
        <f>Reconciliation!E4</f>
        <v>0</v>
      </c>
      <c r="D5">
        <f>IF(ABS(C5-B5)&lt;0.6,"PASS","FAIL")</f>
        <v>0</v>
      </c>
    </row>
    <row r="6" spans="1:4">
      <c r="A6" t="s">
        <v>36</v>
      </c>
      <c r="B6" s="5">
        <v>0.1667</v>
      </c>
      <c r="C6" s="5">
        <f>Reconciliation!E5</f>
        <v>0</v>
      </c>
      <c r="D6">
        <f>IF(ABS(C6-B6)&lt;0.6,"PASS","FAIL")</f>
        <v>0</v>
      </c>
    </row>
    <row r="7" spans="1:4">
      <c r="A7" t="s">
        <v>37</v>
      </c>
      <c r="B7" s="5">
        <v>-0.3333</v>
      </c>
      <c r="C7" s="5">
        <f>Reconciliation!E6</f>
        <v>0</v>
      </c>
      <c r="D7">
        <f>IF(ABS(C7-B7)&lt;0.6,"PASS","FAIL")</f>
        <v>0</v>
      </c>
    </row>
    <row r="8" spans="1:4">
      <c r="A8" t="s">
        <v>38</v>
      </c>
      <c r="B8" s="5">
        <v>61</v>
      </c>
      <c r="C8" s="5">
        <f>Reconciliation!B7</f>
        <v>0</v>
      </c>
      <c r="D8">
        <f>IF(ABS(C8-B8)&lt;0.6,"PASS","FAIL")</f>
        <v>0</v>
      </c>
    </row>
    <row r="9" spans="1:4">
      <c r="A9" t="s">
        <v>39</v>
      </c>
      <c r="B9" s="5">
        <v>83</v>
      </c>
      <c r="C9" s="5">
        <f>Reconciliation!C7</f>
        <v>0</v>
      </c>
      <c r="D9">
        <f>IF(ABS(C9-B9)&lt;0.6,"PASS","FAIL")</f>
        <v>0</v>
      </c>
    </row>
    <row r="10" spans="1:4">
      <c r="A10" t="s">
        <v>23</v>
      </c>
      <c r="B10" s="5">
        <v>228.75</v>
      </c>
      <c r="C10" s="5">
        <f>'DP Check'!B11</f>
        <v>0</v>
      </c>
      <c r="D10">
        <f>IF(ABS(C10-B10)&lt;0.6,"PASS","FAIL")</f>
        <v>0</v>
      </c>
    </row>
    <row r="11" spans="1:4">
      <c r="A11" t="s">
        <v>40</v>
      </c>
      <c r="B11" s="5">
        <v>228.75</v>
      </c>
      <c r="C11" s="5">
        <f>'DP Check'!B13</f>
        <v>0</v>
      </c>
      <c r="D11">
        <f>IF(ABS(C11-B11)&lt;0.6,"PASS","FAIL")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Reconciliation</vt:lpstr>
      <vt:lpstr>DP Check</vt:lpstr>
      <vt:lpstr>Flags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2026-10-30T11:27:54Z</dcterms:created>
  <dcterms:modified xsi:type="dcterms:W3CDTF">2026-10-30T11:27:54Z</dcterms:modified>
</cp:coreProperties>
</file>