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hod Comparison" sheetId="1" r:id="rId1"/>
    <sheet name="What-If Dead Stock Cut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<sst xmlns="http://schemas.openxmlformats.org/spreadsheetml/2006/main" count="51" uniqueCount="50">
  <si>
    <t>Tandon / Chore / Nayak methods limit checker (Rs. lakh)</t>
  </si>
  <si>
    <t>Yellow cells are inputs. Change them and every green cell recomputes.</t>
  </si>
  <si>
    <t>INPUT: Projected current assets</t>
  </si>
  <si>
    <t>INPUT: Current liabilities other than bank borrowings</t>
  </si>
  <si>
    <t>INPUT: Core current assets</t>
  </si>
  <si>
    <t>INPUT: Projected annual turnover</t>
  </si>
  <si>
    <t>Working capital gap</t>
  </si>
  <si>
    <t>Method I borrower contribution (25% of gap)</t>
  </si>
  <si>
    <t>Method I MPBF limit</t>
  </si>
  <si>
    <t>Method I total current liabilities after limit</t>
  </si>
  <si>
    <t>Method I current ratio</t>
  </si>
  <si>
    <t>Method II borrower contribution (25% of total CA)</t>
  </si>
  <si>
    <t>Method II MPBF limit</t>
  </si>
  <si>
    <t>Method II total current liabilities after limit</t>
  </si>
  <si>
    <t>Method II current ratio</t>
  </si>
  <si>
    <t>Current assets above core</t>
  </si>
  <si>
    <t>Method III borrower contribution (all core + 25% of rest)</t>
  </si>
  <si>
    <t>Method III MPBF limit</t>
  </si>
  <si>
    <t>Method III total current liabilities after limit</t>
  </si>
  <si>
    <t>Method III current ratio</t>
  </si>
  <si>
    <t>Nayak working capital need (25% of turnover)</t>
  </si>
  <si>
    <t>Nayak bank limit (20% of turnover)</t>
  </si>
  <si>
    <t>Nayak borrower margin (5% of turnover)</t>
  </si>
  <si>
    <t>Difference: Method I minus Method II</t>
  </si>
  <si>
    <t>Difference: Method II minus Method III</t>
  </si>
  <si>
    <t>Difference: Method I minus Method III</t>
  </si>
  <si>
    <t>Note: Method III is shown for comparison. Banks rarely impose it in full. The sanction letter governs.</t>
  </si>
  <si>
    <t>What-if: cutting Rs. 20 lakh of dead stock (article warning example)</t>
  </si>
  <si>
    <t>Cutting dead stock helps credibility, but it shrinks the gap, so the Method II limit can FALL. Check before you present a cut as a limit-raising move.</t>
  </si>
  <si>
    <t>INPUT: Current assets after cut</t>
  </si>
  <si>
    <t>Working capital gap after cut</t>
  </si>
  <si>
    <t>Method II borrower contribution after cut</t>
  </si>
  <si>
    <t>Method II limit after cut</t>
  </si>
  <si>
    <t>Total current liabilities after cut limit</t>
  </si>
  <si>
    <t>Current ratio after cut</t>
  </si>
  <si>
    <t>Fall in Method II limit vs base case (positive = limit fell)</t>
  </si>
  <si>
    <t>Reconciliation checks: shipped example must show PASS on every row</t>
  </si>
  <si>
    <t>Working capital gap = 300</t>
  </si>
  <si>
    <t>Method I limit = 225</t>
  </si>
  <si>
    <t>Method I current ratio = 1.23</t>
  </si>
  <si>
    <t>Method II limit = 200</t>
  </si>
  <si>
    <t>Method II current ratio = 1.33</t>
  </si>
  <si>
    <t>Method III limit = 140</t>
  </si>
  <si>
    <t>Method III current ratio = 1.67</t>
  </si>
  <si>
    <t>Nayak turnover limit = 240</t>
  </si>
  <si>
    <t>Method I minus Method II = 25</t>
  </si>
  <si>
    <t>Method I minus Method III = 85</t>
  </si>
  <si>
    <t>What-if Method II limit after cut = 185</t>
  </si>
  <si>
    <t>What-if limit fall = 15</t>
  </si>
  <si>
    <t>Overall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</si>
</sst>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42.7109375" customWidth="1"/>
    <col min="2" max="2" width="20.7109375" customWidth="1"/>
    <col min="3" max="3" width="70.7109375" customWidth="1"/>
  </cols>
  <sheetData>
    <row r="1" spans="1:2">
      <c r="A1" s="1" t="s">
        <v>0</v>
      </c>
    </row>
    <row r="2" spans="1:2">
      <c r="A2" s="2" t="s">
        <v>1</v>
      </c>
    </row>
    <row r="3" spans="1:2">
      <c r="A3" s="3" t="s">
        <v>2</v>
      </c>
      <c r="B3" s="4">
        <v>400</v>
      </c>
    </row>
    <row r="4" spans="1:2">
      <c r="A4" s="3" t="s">
        <v>3</v>
      </c>
      <c r="B4" s="4">
        <v>100</v>
      </c>
    </row>
    <row r="5" spans="1:2">
      <c r="A5" s="3" t="s">
        <v>4</v>
      </c>
      <c r="B5" s="4">
        <v>80</v>
      </c>
    </row>
    <row r="6" spans="1:2">
      <c r="A6" s="3" t="s">
        <v>5</v>
      </c>
      <c r="B6" s="4">
        <v>1200</v>
      </c>
    </row>
    <row r="8" spans="1:2">
      <c r="A8" s="3" t="s">
        <v>6</v>
      </c>
      <c r="B8" s="5">
        <f>B3-B4</f>
        <v>0</v>
      </c>
    </row>
    <row r="9" spans="1:2">
      <c r="A9" s="3" t="s">
        <v>7</v>
      </c>
      <c r="B9" s="5">
        <f>0.25*B8</f>
        <v>0</v>
      </c>
    </row>
    <row r="10" spans="1:2">
      <c r="A10" s="3" t="s">
        <v>8</v>
      </c>
      <c r="B10" s="5">
        <f>B8-B9</f>
        <v>0</v>
      </c>
    </row>
    <row r="11" spans="1:2">
      <c r="A11" s="3" t="s">
        <v>9</v>
      </c>
      <c r="B11" s="5">
        <f>B4+B10</f>
        <v>0</v>
      </c>
    </row>
    <row r="12" spans="1:2">
      <c r="A12" s="3" t="s">
        <v>10</v>
      </c>
      <c r="B12" s="5">
        <f>B3/B11</f>
        <v>0</v>
      </c>
    </row>
    <row r="13" spans="1:2">
      <c r="A13" s="3" t="s">
        <v>11</v>
      </c>
      <c r="B13" s="5">
        <f>0.25*B3</f>
        <v>0</v>
      </c>
    </row>
    <row r="14" spans="1:2">
      <c r="A14" s="3" t="s">
        <v>12</v>
      </c>
      <c r="B14" s="5">
        <f>B8-B13</f>
        <v>0</v>
      </c>
    </row>
    <row r="15" spans="1:2">
      <c r="A15" s="3" t="s">
        <v>13</v>
      </c>
      <c r="B15" s="5">
        <f>B4+B14</f>
        <v>0</v>
      </c>
    </row>
    <row r="16" spans="1:2">
      <c r="A16" s="3" t="s">
        <v>14</v>
      </c>
      <c r="B16" s="5">
        <f>B3/B15</f>
        <v>0</v>
      </c>
    </row>
    <row r="17" spans="1:2">
      <c r="A17" s="3" t="s">
        <v>15</v>
      </c>
      <c r="B17" s="5">
        <f>B3-B5</f>
        <v>0</v>
      </c>
    </row>
    <row r="18" spans="1:2">
      <c r="A18" s="3" t="s">
        <v>16</v>
      </c>
      <c r="B18" s="5">
        <f>B5+0.25*B17</f>
        <v>0</v>
      </c>
    </row>
    <row r="19" spans="1:2">
      <c r="A19" s="3" t="s">
        <v>17</v>
      </c>
      <c r="B19" s="5">
        <f>B8-B18</f>
        <v>0</v>
      </c>
    </row>
    <row r="20" spans="1:2">
      <c r="A20" s="3" t="s">
        <v>18</v>
      </c>
      <c r="B20" s="5">
        <f>B4+B19</f>
        <v>0</v>
      </c>
    </row>
    <row r="21" spans="1:2">
      <c r="A21" s="3" t="s">
        <v>19</v>
      </c>
      <c r="B21" s="5">
        <f>B3/B20</f>
        <v>0</v>
      </c>
    </row>
    <row r="22" spans="1:2">
      <c r="A22" s="3" t="s">
        <v>20</v>
      </c>
      <c r="B22" s="5">
        <f>0.25*B6</f>
        <v>0</v>
      </c>
    </row>
    <row r="23" spans="1:2">
      <c r="A23" s="3" t="s">
        <v>21</v>
      </c>
      <c r="B23" s="5">
        <f>0.20*B6</f>
        <v>0</v>
      </c>
    </row>
    <row r="24" spans="1:2">
      <c r="A24" s="3" t="s">
        <v>22</v>
      </c>
      <c r="B24" s="5">
        <f>0.05*B6</f>
        <v>0</v>
      </c>
    </row>
    <row r="25" spans="1:2">
      <c r="A25" s="3" t="s">
        <v>23</v>
      </c>
      <c r="B25" s="5">
        <f>B10-B14</f>
        <v>0</v>
      </c>
    </row>
    <row r="26" spans="1:2">
      <c r="A26" s="3" t="s">
        <v>24</v>
      </c>
      <c r="B26" s="5">
        <f>B14-B19</f>
        <v>0</v>
      </c>
    </row>
    <row r="27" spans="1:2">
      <c r="A27" s="3" t="s">
        <v>25</v>
      </c>
      <c r="B27" s="5">
        <f>B10-B19</f>
        <v>0</v>
      </c>
    </row>
    <row r="28" spans="1:2">
      <c r="A28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7109375" customWidth="1"/>
    <col min="2" max="2" width="20.7109375" customWidth="1"/>
    <col min="3" max="3" width="70.7109375" customWidth="1"/>
  </cols>
  <sheetData>
    <row r="1" spans="1:2">
      <c r="A1" s="1" t="s">
        <v>27</v>
      </c>
    </row>
    <row r="2" spans="1:2">
      <c r="A2" s="2" t="s">
        <v>28</v>
      </c>
    </row>
    <row r="3" spans="1:2">
      <c r="A3" s="3" t="s">
        <v>29</v>
      </c>
      <c r="B3" s="4">
        <v>380</v>
      </c>
    </row>
    <row r="4" spans="1:2">
      <c r="A4" s="3" t="s">
        <v>3</v>
      </c>
      <c r="B4" s="4">
        <v>100</v>
      </c>
    </row>
    <row r="5" spans="1:2">
      <c r="A5" s="3" t="s">
        <v>30</v>
      </c>
      <c r="B5" s="5">
        <f>B3-B4</f>
        <v>0</v>
      </c>
    </row>
    <row r="6" spans="1:2">
      <c r="A6" s="3" t="s">
        <v>31</v>
      </c>
      <c r="B6" s="5">
        <f>0.25*B3</f>
        <v>0</v>
      </c>
    </row>
    <row r="7" spans="1:2">
      <c r="A7" s="3" t="s">
        <v>32</v>
      </c>
      <c r="B7" s="5">
        <f>B5-B6</f>
        <v>0</v>
      </c>
    </row>
    <row r="8" spans="1:2">
      <c r="A8" s="3" t="s">
        <v>33</v>
      </c>
      <c r="B8" s="5">
        <f>B4+B7</f>
        <v>0</v>
      </c>
    </row>
    <row r="9" spans="1:2">
      <c r="A9" s="3" t="s">
        <v>34</v>
      </c>
      <c r="B9" s="5">
        <f>B3/B8</f>
        <v>0</v>
      </c>
    </row>
    <row r="10" spans="1:2">
      <c r="A10" s="3" t="s">
        <v>35</v>
      </c>
      <c r="B10" s="5">
        <f>'Method Comparison'!B14-B7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2.7109375" customWidth="1"/>
    <col min="2" max="2" width="16.7109375" customWidth="1"/>
    <col min="3" max="3" width="30.7109375" customWidth="1"/>
  </cols>
  <sheetData>
    <row r="1" spans="1:2">
      <c r="A1" s="1" t="s">
        <v>36</v>
      </c>
    </row>
    <row r="3" spans="1:2">
      <c r="A3" s="3" t="s">
        <v>37</v>
      </c>
      <c r="B3" s="6">
        <f>IF('Method Comparison'!B8=300,"PASS","FAIL")</f>
        <v>0</v>
      </c>
    </row>
    <row r="4" spans="1:2">
      <c r="A4" s="3" t="s">
        <v>38</v>
      </c>
      <c r="B4" s="6">
        <f>IF('Method Comparison'!B10=225,"PASS","FAIL")</f>
        <v>0</v>
      </c>
    </row>
    <row r="5" spans="1:2">
      <c r="A5" s="3" t="s">
        <v>39</v>
      </c>
      <c r="B5" s="6">
        <f>IF(ROUND('Method Comparison'!B12,2)=1.23,"PASS","FAIL")</f>
        <v>0</v>
      </c>
    </row>
    <row r="6" spans="1:2">
      <c r="A6" s="3" t="s">
        <v>40</v>
      </c>
      <c r="B6" s="6">
        <f>IF('Method Comparison'!B14=200,"PASS","FAIL")</f>
        <v>0</v>
      </c>
    </row>
    <row r="7" spans="1:2">
      <c r="A7" s="3" t="s">
        <v>41</v>
      </c>
      <c r="B7" s="6">
        <f>IF(ROUND('Method Comparison'!B16,2)=1.33,"PASS","FAIL")</f>
        <v>0</v>
      </c>
    </row>
    <row r="8" spans="1:2">
      <c r="A8" s="3" t="s">
        <v>42</v>
      </c>
      <c r="B8" s="6">
        <f>IF('Method Comparison'!B19=140,"PASS","FAIL")</f>
        <v>0</v>
      </c>
    </row>
    <row r="9" spans="1:2">
      <c r="A9" s="3" t="s">
        <v>43</v>
      </c>
      <c r="B9" s="6">
        <f>IF(ROUND('Method Comparison'!B21,2)=1.67,"PASS","FAIL")</f>
        <v>0</v>
      </c>
    </row>
    <row r="10" spans="1:2">
      <c r="A10" s="3" t="s">
        <v>44</v>
      </c>
      <c r="B10" s="6">
        <f>IF('Method Comparison'!B23=240,"PASS","FAIL")</f>
        <v>0</v>
      </c>
    </row>
    <row r="11" spans="1:2">
      <c r="A11" s="3" t="s">
        <v>45</v>
      </c>
      <c r="B11" s="6">
        <f>IF('Method Comparison'!B25=25,"PASS","FAIL")</f>
        <v>0</v>
      </c>
    </row>
    <row r="12" spans="1:2">
      <c r="A12" s="3" t="s">
        <v>46</v>
      </c>
      <c r="B12" s="6">
        <f>IF('Method Comparison'!B27=85,"PASS","FAIL")</f>
        <v>0</v>
      </c>
    </row>
    <row r="13" spans="1:2">
      <c r="A13" s="3" t="s">
        <v>47</v>
      </c>
      <c r="B13" s="6">
        <f>IF('What-If Dead Stock Cut'!B7=185,"PASS","FAIL")</f>
        <v>0</v>
      </c>
    </row>
    <row r="14" spans="1:2">
      <c r="A14" s="3" t="s">
        <v>48</v>
      </c>
      <c r="B14" s="6">
        <f>IF('What-If Dead Stock Cut'!B10=15,"PASS","FAIL")</f>
        <v>0</v>
      </c>
    </row>
    <row r="16" spans="1:2">
      <c r="A16" s="3" t="s">
        <v>49</v>
      </c>
      <c r="B16" s="6">
        <f>IF(COUNTIF(B3:B14,"PASS")=12,"ALL PASS","CHECK FAILED")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 Comparison</vt:lpstr>
      <vt:lpstr>What-If Dead Stock Cut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2026-10-25T11:26:08Z</dcterms:created>
  <dcterms:modified xsi:type="dcterms:W3CDTF">2026-10-25T11:26:08Z</dcterms:modified>
</cp:coreProperties>
</file>