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vidence Checklist" sheetId="1" r:id="rId1"/>
    <sheet name="Process Tracker" sheetId="2" r:id="rId2"/>
    <sheet name="Debarment Estimator" sheetId="3" r:id="rId3"/>
    <sheet name="Checks" sheetId="4" r:id="rId4"/>
  </sheets>
  <calcPr calcId="124519" fullCalcOnLoad="1"/>
</workbook>
</file>

<file path=xl/sharedStrings.xml><?xml version="1.0" encoding="utf-8"?>
<sst xmlns="http://schemas.openxmlformats.org/spreadsheetml/2006/main" count="110" uniqueCount="105">
  <si>
    <t>WILFUL-DEFAULT EVIDENCE CHECKLIST (yellow = your inputs, green = formulas)</t>
  </si>
  <si>
    <t>Yes / No</t>
  </si>
  <si>
    <t>Directions reference + your evidence note</t>
  </si>
  <si>
    <t>1. Capacity to honour: could the borrower have paid but chose not to?</t>
  </si>
  <si>
    <t>Yes</t>
  </si>
  <si>
    <t>Para 3(1)(t)(A). Example: promoter held Rs.12cr liquid while dues were unpaid. Bank evidence: promoter bank statements showing Rs.12,00,00,000 liquid funds; EMI track record before the default.</t>
  </si>
  <si>
    <t>2. Diversion of funds: were sanctioned funds used for other purposes?</t>
  </si>
  <si>
    <t>Para 3(1)(t)(B) + 3(1)(h) six occurrences. Example: Rs.9cr WC routed to sister concern without approval. Bank evidence: Rs.9,00,00,000 transferred to sister concern across two quarters; no lender approval on file.</t>
  </si>
  <si>
    <t>3. Siphoning of funds: were funds used for purposes unrelated to operations?</t>
  </si>
  <si>
    <t>No</t>
  </si>
  <si>
    <t>Para 3(1)(t)(C) + 3(1)(s). Needs proof the money left the business entirely. No evidence in the example; left blank as No.</t>
  </si>
  <si>
    <t>4. Disposal of secured assets without lender approval?</t>
  </si>
  <si>
    <t>Para 3(1)(t)(D). Applies to borrower and to guarantor. No evidence in the example; left blank as No.</t>
  </si>
  <si>
    <t>5. Failed equity-infusion commitment despite ability?</t>
  </si>
  <si>
    <t>Para 3(1)(t)(E). Needs: commitment, lender concession on it, and ability. Bank evidence: Rs.5cr infusion committed at sanction; concessions granted on it; not infused.</t>
  </si>
  <si>
    <t>VERDICT (all formulas)</t>
  </si>
  <si>
    <t>Number of triggers marked Yes</t>
  </si>
  <si>
    <t>Any one Yes is enough: the Directions need default plus any one of the five features.</t>
  </si>
  <si>
    <t>Overall verdict</t>
  </si>
  <si>
    <t>Example verdict: TRIGGER PRESENT (triggers 1, 2 and 5 are Yes).</t>
  </si>
  <si>
    <t>Track-record note</t>
  </si>
  <si>
    <t>A single disputed transfer in a clean history should not carry the tag.</t>
  </si>
  <si>
    <t>DECLARATION-PROCESS TRACKER (yellow = your dates, green = formulas)</t>
  </si>
  <si>
    <t>Date</t>
  </si>
  <si>
    <t>Notes</t>
  </si>
  <si>
    <t>YOUR DATES (yellow cells are editable)</t>
  </si>
  <si>
    <t>NPA classification date</t>
  </si>
  <si>
    <t>Example: 30-Jun-2026 (a Tuesday). The 6-month clock starts here.</t>
  </si>
  <si>
    <t>Show-cause notice issued</t>
  </si>
  <si>
    <t>Example: 01-Sep-2026 (day 63). All evidence must be disclosed with it.</t>
  </si>
  <si>
    <t>Identification Committee proposal date</t>
  </si>
  <si>
    <t>Example: 28-Sep-2026 (day 90). Proposal with written reasons; you are advised.</t>
  </si>
  <si>
    <t>Personal hearing date</t>
  </si>
  <si>
    <t>Example: 20-Oct-2026 (day 112). In-house; no lawyer.</t>
  </si>
  <si>
    <t>Reasoned order date (Review Committee)</t>
  </si>
  <si>
    <t>Example: 30-Oct-2026 (day 122). Debarment starts here.</t>
  </si>
  <si>
    <t>THE STATUTORY CLOCKS (all formulas)</t>
  </si>
  <si>
    <t>Reply to the show-cause notice (21 days)</t>
  </si>
  <si>
    <t>Example: 22-Sep-2026 (a Tuesday). Written submissions to the Identification Committee.</t>
  </si>
  <si>
    <t>Written representation to the Review Committee (15 days)</t>
  </si>
  <si>
    <t>Example: 13-Oct-2026 (a Tuesday). Your most important document; goes direct to the deciders.</t>
  </si>
  <si>
    <t>Outer clock: classification complete within 6 months of NPA</t>
  </si>
  <si>
    <t>Example: 30-Dec-2026. Para 4(2)(a): examine every NPA account of Rs.25 lakh and above.</t>
  </si>
  <si>
    <t>Days from NPA to SCN</t>
  </si>
  <si>
    <t>Example: 63 days.</t>
  </si>
  <si>
    <t>Days from NPA to order</t>
  </si>
  <si>
    <t>Example: 122 days, inside the 6-month clock.</t>
  </si>
  <si>
    <t>Order inside the 6-month clock?</t>
  </si>
  <si>
    <t>Example: INSIDE CLOCK.</t>
  </si>
  <si>
    <t>DEBARMENT IMPACT ESTIMATOR (yellow = your inputs, green = formulas)</t>
  </si>
  <si>
    <t>Value</t>
  </si>
  <si>
    <t>YOUR SITUATION (yellow cells are editable)</t>
  </si>
  <si>
    <t>Reasoned order date</t>
  </si>
  <si>
    <t>Example: 30-Oct-2026. Debarment starts here.</t>
  </si>
  <si>
    <t>Expected removal date from the List of Wilful Defaulters</t>
  </si>
  <si>
    <t>Example: 15-May-2027, after full payment of the Rs.28cr compromise amount.</t>
  </si>
  <si>
    <t>Other-bank credit lines you hold (Rs)</t>
  </si>
  <si>
    <t>Example: Rs.25,00,00,000 WC line from a second bank. Frozen: no additional facility.</t>
  </si>
  <si>
    <t>New venture funding you need (Rs)</t>
  </si>
  <si>
    <t>Example: Rs.15,00,00,000 for a new plant. Barred for 5 years after removal.</t>
  </si>
  <si>
    <t>Existing facilities with the same bank (Rs)</t>
  </si>
  <si>
    <t>Example: Rs.16,00,00,000 term loan. Continues as-is: no top-up, no restructuring.</t>
  </si>
  <si>
    <t>Compromise amount offered by the bank (Rs)</t>
  </si>
  <si>
    <t>Example: Rs.28,00,00,000 settlement offer.</t>
  </si>
  <si>
    <t>Compromise amount paid so far (Rs)</t>
  </si>
  <si>
    <t>Partial payment keeps your name on the list, even below Rs.25 lakh. Para 11.</t>
  </si>
  <si>
    <t>THE BAN PERIODS (all formulas)</t>
  </si>
  <si>
    <t>Additional-credit bar ends (removal + 1 year)</t>
  </si>
  <si>
    <t>Example: 14-May-2028. Para 5(3)(a)(ii): no additional credit by any lender till then.</t>
  </si>
  <si>
    <t>New-venture credit bar ends (removal + 5 years)</t>
  </si>
  <si>
    <t>Example: 15-May-2032. Para 5(3)(a)(iii): five calendar years from the removal date.</t>
  </si>
  <si>
    <t>Total credit access frozen while on the list (Rs)</t>
  </si>
  <si>
    <t>Example: Rs.40,00,00,000 (other lines plus new-venture need).</t>
  </si>
  <si>
    <t>Compromise balance to pay before removal (Rs)</t>
  </si>
  <si>
    <t>Example: Rs.28,00,00,000. Removal needs FULL payment.</t>
  </si>
  <si>
    <t>Removal status on your inputs</t>
  </si>
  <si>
    <t>Example: ON THE LIST.</t>
  </si>
  <si>
    <t>RECONCILIATION CHECKS (all formulas; every row must read PASS)</t>
  </si>
  <si>
    <t>Result</t>
  </si>
  <si>
    <t>Rule</t>
  </si>
  <si>
    <t>C2</t>
  </si>
  <si>
    <t>Example SCN reply date is 22-Sep-2026</t>
  </si>
  <si>
    <t>C3</t>
  </si>
  <si>
    <t>Example representation date is 13-Oct-2026</t>
  </si>
  <si>
    <t>C4</t>
  </si>
  <si>
    <t>Example 6-month clock date is 30-Dec-2026</t>
  </si>
  <si>
    <t>C5</t>
  </si>
  <si>
    <t>Example SCN is day 63 after NPA</t>
  </si>
  <si>
    <t>C6</t>
  </si>
  <si>
    <t>Example order is day 122 after NPA</t>
  </si>
  <si>
    <t>C7</t>
  </si>
  <si>
    <t>Example evidence verdict reads TRIGGER PRESENT</t>
  </si>
  <si>
    <t>C8</t>
  </si>
  <si>
    <t>Example Yes-count is 3</t>
  </si>
  <si>
    <t>C9</t>
  </si>
  <si>
    <t>Example additional-credit bar end is 14-May-2028</t>
  </si>
  <si>
    <t>C10</t>
  </si>
  <si>
    <t>Example new-venture bar end is 15-May-2032</t>
  </si>
  <si>
    <t>C11</t>
  </si>
  <si>
    <t>Example frozen credit is Rs.40,00,00,000</t>
  </si>
  <si>
    <t>C12</t>
  </si>
  <si>
    <t>Example compromise balance is Rs.28,00,00,000</t>
  </si>
  <si>
    <t>C13</t>
  </si>
  <si>
    <t>Example removal status reads ON THE LIST</t>
  </si>
  <si>
    <t>ALL CHECKS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</si>
</sst>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#,##0"/>
  </numFmts>
  <fonts count="4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555555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B3C5D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9EAF3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0" fillId="3" borderId="0" xfId="0" applyFill="1" applyAlignment="1">
      <alignment vertical="top" wrapText="1"/>
    </xf>
    <xf numFmtId="0" fontId="0" fillId="4" borderId="0" xfId="0" applyFill="1" applyAlignment="1">
      <alignment vertical="top"/>
    </xf>
    <xf numFmtId="0" fontId="2" fillId="0" borderId="0" xfId="0" applyFont="1" applyAlignment="1">
      <alignment wrapText="1"/>
    </xf>
    <xf numFmtId="0" fontId="3" fillId="5" borderId="0" xfId="0" applyFont="1" applyFill="1"/>
    <xf numFmtId="0" fontId="0" fillId="6" borderId="0" xfId="0" applyFill="1" applyAlignment="1">
      <alignment vertical="top" wrapText="1"/>
    </xf>
    <xf numFmtId="164" fontId="0" fillId="4" borderId="0" xfId="0" applyNumberFormat="1" applyFill="1" applyAlignment="1">
      <alignment vertical="top"/>
    </xf>
    <xf numFmtId="164" fontId="0" fillId="6" borderId="0" xfId="0" applyNumberFormat="1" applyFill="1" applyAlignment="1">
      <alignment vertical="top"/>
    </xf>
    <xf numFmtId="165" fontId="0" fillId="4" borderId="0" xfId="0" applyNumberFormat="1" applyFill="1" applyAlignment="1">
      <alignment vertical="top"/>
    </xf>
    <xf numFmtId="165" fontId="0" fillId="6" borderId="0" xfId="0" applyNumberForma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tabSelected="1" workbookViewId="0"/>
  </sheetViews>
  <sheetFormatPr defaultRowHeight="15"/>
  <cols>
    <col min="1" max="1" width="46.7109375" customWidth="1"/>
    <col min="2" max="2" width="14.7109375" customWidth="1"/>
    <col min="3" max="3" width="64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4" t="s">
        <v>5</v>
      </c>
    </row>
    <row r="3" spans="1:3">
      <c r="A3" s="2" t="s">
        <v>6</v>
      </c>
      <c r="B3" s="3" t="s">
        <v>4</v>
      </c>
      <c r="C3" s="4" t="s">
        <v>7</v>
      </c>
    </row>
    <row r="4" spans="1:3">
      <c r="A4" s="2" t="s">
        <v>8</v>
      </c>
      <c r="B4" s="3" t="s">
        <v>9</v>
      </c>
      <c r="C4" s="4" t="s">
        <v>10</v>
      </c>
    </row>
    <row r="5" spans="1:3">
      <c r="A5" s="2" t="s">
        <v>11</v>
      </c>
      <c r="B5" s="3" t="s">
        <v>9</v>
      </c>
      <c r="C5" s="4" t="s">
        <v>12</v>
      </c>
    </row>
    <row r="6" spans="1:3">
      <c r="A6" s="2" t="s">
        <v>13</v>
      </c>
      <c r="B6" s="3" t="s">
        <v>4</v>
      </c>
      <c r="C6" s="4" t="s">
        <v>14</v>
      </c>
    </row>
    <row r="8" spans="1:3">
      <c r="A8" s="5" t="s">
        <v>15</v>
      </c>
    </row>
    <row r="9" spans="1:3">
      <c r="A9" s="2" t="s">
        <v>16</v>
      </c>
      <c r="B9" s="6">
        <f>COUNTIF(B2:B6,"Yes")</f>
        <v>0</v>
      </c>
      <c r="C9" s="4" t="s">
        <v>17</v>
      </c>
    </row>
    <row r="10" spans="1:3">
      <c r="A10" s="2" t="s">
        <v>18</v>
      </c>
      <c r="B10" s="6">
        <f>IF(B9&gt;0,"TRIGGER PRESENT: bank can issue a show-cause notice","NO TRIGGER: no wilful default on this screen")</f>
        <v>0</v>
      </c>
      <c r="C10" s="4" t="s">
        <v>19</v>
      </c>
    </row>
    <row r="11" spans="1:3">
      <c r="A11" s="2" t="s">
        <v>20</v>
      </c>
      <c r="B11" s="6">
        <f>IF(B9&gt;0,"Pattern across two quarters in the example, not an isolated incident (para 4(1))","-")</f>
        <v>0</v>
      </c>
      <c r="C11" s="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FormatPr defaultRowHeight="15"/>
  <cols>
    <col min="1" max="1" width="50.7109375" customWidth="1"/>
    <col min="2" max="2" width="26.7109375" customWidth="1"/>
    <col min="3" max="3" width="60.7109375" customWidth="1"/>
  </cols>
  <sheetData>
    <row r="1" spans="1:3">
      <c r="A1" s="1" t="s">
        <v>22</v>
      </c>
      <c r="B1" s="1" t="s">
        <v>23</v>
      </c>
      <c r="C1" s="1" t="s">
        <v>24</v>
      </c>
    </row>
    <row r="2" spans="1:3">
      <c r="A2" s="5" t="s">
        <v>25</v>
      </c>
    </row>
    <row r="3" spans="1:3">
      <c r="A3" s="2" t="s">
        <v>26</v>
      </c>
      <c r="B3" s="7">
        <v>46203</v>
      </c>
      <c r="C3" s="4" t="s">
        <v>27</v>
      </c>
    </row>
    <row r="4" spans="1:3">
      <c r="A4" s="2" t="s">
        <v>28</v>
      </c>
      <c r="B4" s="7">
        <v>46266</v>
      </c>
      <c r="C4" s="4" t="s">
        <v>29</v>
      </c>
    </row>
    <row r="5" spans="1:3">
      <c r="A5" s="2" t="s">
        <v>30</v>
      </c>
      <c r="B5" s="7">
        <v>46293</v>
      </c>
      <c r="C5" s="4" t="s">
        <v>31</v>
      </c>
    </row>
    <row r="6" spans="1:3">
      <c r="A6" s="2" t="s">
        <v>32</v>
      </c>
      <c r="B6" s="7">
        <v>46315</v>
      </c>
      <c r="C6" s="4" t="s">
        <v>33</v>
      </c>
    </row>
    <row r="7" spans="1:3">
      <c r="A7" s="2" t="s">
        <v>34</v>
      </c>
      <c r="B7" s="7">
        <v>46325</v>
      </c>
      <c r="C7" s="4" t="s">
        <v>35</v>
      </c>
    </row>
    <row r="9" spans="1:3">
      <c r="A9" s="5" t="s">
        <v>36</v>
      </c>
    </row>
    <row r="10" spans="1:3">
      <c r="A10" s="2" t="s">
        <v>37</v>
      </c>
      <c r="B10" s="8">
        <f>B4+21</f>
        <v>0</v>
      </c>
      <c r="C10" s="4" t="s">
        <v>38</v>
      </c>
    </row>
    <row r="11" spans="1:3">
      <c r="A11" s="2" t="s">
        <v>39</v>
      </c>
      <c r="B11" s="8">
        <f>B5+15</f>
        <v>0</v>
      </c>
      <c r="C11" s="4" t="s">
        <v>40</v>
      </c>
    </row>
    <row r="12" spans="1:3">
      <c r="A12" s="2" t="s">
        <v>41</v>
      </c>
      <c r="B12" s="8">
        <f>EDATE(B3,6)</f>
        <v>0</v>
      </c>
      <c r="C12" s="4" t="s">
        <v>42</v>
      </c>
    </row>
    <row r="13" spans="1:3">
      <c r="A13" s="2" t="s">
        <v>43</v>
      </c>
      <c r="B13" s="6">
        <f>B4-B3</f>
        <v>0</v>
      </c>
      <c r="C13" s="4" t="s">
        <v>44</v>
      </c>
    </row>
    <row r="14" spans="1:3">
      <c r="A14" s="2" t="s">
        <v>45</v>
      </c>
      <c r="B14" s="6">
        <f>B7-B3</f>
        <v>0</v>
      </c>
      <c r="C14" s="4" t="s">
        <v>46</v>
      </c>
    </row>
    <row r="15" spans="1:3">
      <c r="A15" s="2" t="s">
        <v>47</v>
      </c>
      <c r="B15" s="6">
        <f>IF(B7&lt;=B12,"INSIDE CLOCK","CLOCK EXCEEDED: record this for advice")</f>
        <v>0</v>
      </c>
      <c r="C15" s="4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FormatPr defaultRowHeight="15"/>
  <cols>
    <col min="1" max="1" width="52.7109375" customWidth="1"/>
    <col min="2" max="2" width="28.7109375" customWidth="1"/>
    <col min="3" max="3" width="58.7109375" customWidth="1"/>
  </cols>
  <sheetData>
    <row r="1" spans="1:3">
      <c r="A1" s="1" t="s">
        <v>49</v>
      </c>
      <c r="B1" s="1" t="s">
        <v>50</v>
      </c>
      <c r="C1" s="1" t="s">
        <v>24</v>
      </c>
    </row>
    <row r="2" spans="1:3">
      <c r="A2" s="5" t="s">
        <v>51</v>
      </c>
    </row>
    <row r="3" spans="1:3">
      <c r="A3" s="2" t="s">
        <v>52</v>
      </c>
      <c r="B3" s="7">
        <v>46325</v>
      </c>
      <c r="C3" s="4" t="s">
        <v>53</v>
      </c>
    </row>
    <row r="4" spans="1:3">
      <c r="A4" s="2" t="s">
        <v>54</v>
      </c>
      <c r="B4" s="7">
        <v>46522</v>
      </c>
      <c r="C4" s="4" t="s">
        <v>55</v>
      </c>
    </row>
    <row r="5" spans="1:3">
      <c r="A5" s="2" t="s">
        <v>56</v>
      </c>
      <c r="B5" s="9">
        <v>25000000</v>
      </c>
      <c r="C5" s="4" t="s">
        <v>57</v>
      </c>
    </row>
    <row r="6" spans="1:3">
      <c r="A6" s="2" t="s">
        <v>58</v>
      </c>
      <c r="B6" s="9">
        <v>15000000</v>
      </c>
      <c r="C6" s="4" t="s">
        <v>59</v>
      </c>
    </row>
    <row r="7" spans="1:3">
      <c r="A7" s="2" t="s">
        <v>60</v>
      </c>
      <c r="B7" s="9">
        <v>16000000</v>
      </c>
      <c r="C7" s="4" t="s">
        <v>61</v>
      </c>
    </row>
    <row r="8" spans="1:3">
      <c r="A8" s="2" t="s">
        <v>62</v>
      </c>
      <c r="B8" s="9">
        <v>28000000</v>
      </c>
      <c r="C8" s="4" t="s">
        <v>63</v>
      </c>
    </row>
    <row r="9" spans="1:3">
      <c r="A9" s="2" t="s">
        <v>64</v>
      </c>
      <c r="B9" s="9">
        <v>0</v>
      </c>
      <c r="C9" s="4" t="s">
        <v>65</v>
      </c>
    </row>
    <row r="11" spans="1:3">
      <c r="A11" s="5" t="s">
        <v>66</v>
      </c>
    </row>
    <row r="12" spans="1:3">
      <c r="A12" s="2" t="s">
        <v>67</v>
      </c>
      <c r="B12" s="8">
        <f>B4+365</f>
        <v>0</v>
      </c>
      <c r="C12" s="4" t="s">
        <v>68</v>
      </c>
    </row>
    <row r="13" spans="1:3">
      <c r="A13" s="2" t="s">
        <v>69</v>
      </c>
      <c r="B13" s="8">
        <f>EDATE(B4,60)</f>
        <v>0</v>
      </c>
      <c r="C13" s="4" t="s">
        <v>70</v>
      </c>
    </row>
    <row r="14" spans="1:3">
      <c r="A14" s="2" t="s">
        <v>71</v>
      </c>
      <c r="B14" s="10">
        <f>B5+B6</f>
        <v>0</v>
      </c>
      <c r="C14" s="4" t="s">
        <v>72</v>
      </c>
    </row>
    <row r="15" spans="1:3">
      <c r="A15" s="2" t="s">
        <v>73</v>
      </c>
      <c r="B15" s="10">
        <f>B8-B9</f>
        <v>0</v>
      </c>
      <c r="C15" s="4" t="s">
        <v>74</v>
      </c>
    </row>
    <row r="16" spans="1:3">
      <c r="A16" s="2" t="s">
        <v>75</v>
      </c>
      <c r="B16" s="6">
        <f>IF(B9&gt;=B8,"REMOVABLE: full compromise paid","ON THE LIST: keep paying")</f>
        <v>0</v>
      </c>
      <c r="C16" s="4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FormatPr defaultRowHeight="15"/>
  <cols>
    <col min="1" max="1" width="54.7109375" customWidth="1"/>
    <col min="2" max="2" width="16.7109375" customWidth="1"/>
    <col min="3" max="3" width="66.7109375" customWidth="1"/>
  </cols>
  <sheetData>
    <row r="1" spans="1:3">
      <c r="A1" s="1" t="s">
        <v>77</v>
      </c>
      <c r="B1" s="1" t="s">
        <v>78</v>
      </c>
      <c r="C1" s="1" t="s">
        <v>79</v>
      </c>
    </row>
    <row r="2" spans="1:3">
      <c r="A2" s="2" t="s">
        <v>80</v>
      </c>
      <c r="B2" s="6">
        <f>IF('Process Tracker'!B10=DATE(2026,9,22),"PASS","FAIL")</f>
        <v>0</v>
      </c>
      <c r="C2" s="4" t="s">
        <v>81</v>
      </c>
    </row>
    <row r="3" spans="1:3">
      <c r="A3" s="2" t="s">
        <v>82</v>
      </c>
      <c r="B3" s="6">
        <f>IF('Process Tracker'!B11=DATE(2026,10,13),"PASS","FAIL")</f>
        <v>0</v>
      </c>
      <c r="C3" s="4" t="s">
        <v>83</v>
      </c>
    </row>
    <row r="4" spans="1:3">
      <c r="A4" s="2" t="s">
        <v>84</v>
      </c>
      <c r="B4" s="6">
        <f>IF('Process Tracker'!B12=DATE(2026,12,30),"PASS","FAIL")</f>
        <v>0</v>
      </c>
      <c r="C4" s="4" t="s">
        <v>85</v>
      </c>
    </row>
    <row r="5" spans="1:3">
      <c r="A5" s="2" t="s">
        <v>86</v>
      </c>
      <c r="B5" s="6">
        <f>IF('Process Tracker'!B13=63,"PASS","FAIL")</f>
        <v>0</v>
      </c>
      <c r="C5" s="4" t="s">
        <v>87</v>
      </c>
    </row>
    <row r="6" spans="1:3">
      <c r="A6" s="2" t="s">
        <v>88</v>
      </c>
      <c r="B6" s="6">
        <f>IF('Process Tracker'!B14=122,"PASS","FAIL")</f>
        <v>0</v>
      </c>
      <c r="C6" s="4" t="s">
        <v>89</v>
      </c>
    </row>
    <row r="7" spans="1:3">
      <c r="A7" s="2" t="s">
        <v>90</v>
      </c>
      <c r="B7" s="6">
        <f>IF('Evidence Checklist'!B10="TRIGGER PRESENT: bank can issue a show-cause notice","PASS","FAIL")</f>
        <v>0</v>
      </c>
      <c r="C7" s="4" t="s">
        <v>91</v>
      </c>
    </row>
    <row r="8" spans="1:3">
      <c r="A8" s="2" t="s">
        <v>92</v>
      </c>
      <c r="B8" s="6">
        <f>IF('Evidence Checklist'!B9=3,"PASS","FAIL")</f>
        <v>0</v>
      </c>
      <c r="C8" s="4" t="s">
        <v>93</v>
      </c>
    </row>
    <row r="9" spans="1:3">
      <c r="A9" s="2" t="s">
        <v>94</v>
      </c>
      <c r="B9" s="6">
        <f>IF('Debarment Estimator'!B12=DATE(2028,5,14),"PASS","FAIL")</f>
        <v>0</v>
      </c>
      <c r="C9" s="4" t="s">
        <v>95</v>
      </c>
    </row>
    <row r="10" spans="1:3">
      <c r="A10" s="2" t="s">
        <v>96</v>
      </c>
      <c r="B10" s="6">
        <f>IF('Debarment Estimator'!B13=DATE(2032,5,15),"PASS","FAIL")</f>
        <v>0</v>
      </c>
      <c r="C10" s="4" t="s">
        <v>97</v>
      </c>
    </row>
    <row r="11" spans="1:3">
      <c r="A11" s="2" t="s">
        <v>98</v>
      </c>
      <c r="B11" s="6">
        <f>IF('Debarment Estimator'!B14=40000000,"PASS","FAIL")</f>
        <v>0</v>
      </c>
      <c r="C11" s="4" t="s">
        <v>99</v>
      </c>
    </row>
    <row r="12" spans="1:3">
      <c r="A12" s="2" t="s">
        <v>100</v>
      </c>
      <c r="B12" s="6">
        <f>IF('Debarment Estimator'!B15=28000000,"PASS","FAIL")</f>
        <v>0</v>
      </c>
      <c r="C12" s="4" t="s">
        <v>101</v>
      </c>
    </row>
    <row r="13" spans="1:3">
      <c r="A13" s="2" t="s">
        <v>102</v>
      </c>
      <c r="B13" s="6">
        <f>IF('Debarment Estimator'!B16="ON THE LIST: keep paying","PASS","FAIL")</f>
        <v>0</v>
      </c>
      <c r="C13" s="4" t="s">
        <v>103</v>
      </c>
    </row>
    <row r="15" spans="1:3">
      <c r="A15" s="5" t="s">
        <v>104</v>
      </c>
      <c r="B15" s="6">
        <f>IF(COUNTIF(B2:B14,"PASS")=12,"ALL PASS","REVIEW")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Evidence Checklist</vt:lpstr>
      <vt:lpstr>Process Tracker</vt:lpstr>
      <vt:lpstr>Debarment Estimator</vt:lpstr>
      <vt:lpstr>Checks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2026-10-21T11:32:57Z</dcterms:created>
  <dcterms:modified xsi:type="dcterms:W3CDTF">2026-10-21T11:32:57Z</dcterms:modified>
</cp:coreProperties>
</file>